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8660" windowHeight="1170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AC28" i="4"/>
  <c r="AE30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Y17"/>
  <c r="Y16"/>
  <c r="Y15"/>
  <c r="Y14"/>
  <c r="AB13" s="1"/>
  <c r="AA13"/>
  <c r="Z13"/>
  <c r="Y13" l="1"/>
  <c r="X13"/>
  <c r="W13"/>
  <c r="V13"/>
  <c r="AE2" s="1"/>
  <c r="AC2"/>
  <c r="AB2"/>
  <c r="X2"/>
  <c r="W2"/>
  <c r="V2"/>
</calcChain>
</file>

<file path=xl/comments1.xml><?xml version="1.0" encoding="utf-8"?>
<comments xmlns="http://schemas.openxmlformats.org/spreadsheetml/2006/main">
  <authors>
    <author>admin</author>
  </authors>
  <commentList>
    <comment ref="Z1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LED TV</t>
        </r>
      </text>
    </comment>
    <comment ref="Y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Только проектор</t>
        </r>
      </text>
    </comment>
    <comment ref="Y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только проектор и документ-камера</t>
        </r>
      </text>
    </comment>
    <comment ref="Y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Проектор, документ-камера, интерактивная доска</t>
        </r>
      </text>
    </comment>
    <comment ref="Y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Проектор, интерактивная доска</t>
        </r>
      </text>
    </comment>
  </commentList>
</comments>
</file>

<file path=xl/sharedStrings.xml><?xml version="1.0" encoding="utf-8"?>
<sst xmlns="http://schemas.openxmlformats.org/spreadsheetml/2006/main" count="228" uniqueCount="91">
  <si>
    <t>1 этаж</t>
  </si>
  <si>
    <t>ПК</t>
  </si>
  <si>
    <t>Ноутбук</t>
  </si>
  <si>
    <t>Адм</t>
  </si>
  <si>
    <t>Проектор(п), ТВ(т), интерактивная доска(и), документ-камера(д)</t>
  </si>
  <si>
    <t>Уч. Цели</t>
  </si>
  <si>
    <t>2 этаж</t>
  </si>
  <si>
    <t>3 этаж</t>
  </si>
  <si>
    <t>304 (ноутбуки)</t>
  </si>
  <si>
    <t>Планшеты</t>
  </si>
  <si>
    <t>Классы ИВТ</t>
  </si>
  <si>
    <t>Предметные классы</t>
  </si>
  <si>
    <t>Сумма ПК, План, Ноутов в уч. Проц</t>
  </si>
  <si>
    <t>Общая сумма компов</t>
  </si>
  <si>
    <t>л</t>
  </si>
  <si>
    <t>пд</t>
  </si>
  <si>
    <t>п</t>
  </si>
  <si>
    <t>пи</t>
  </si>
  <si>
    <t>пди</t>
  </si>
  <si>
    <t>Принтер</t>
  </si>
  <si>
    <t>МФУ</t>
  </si>
  <si>
    <t>Цветной МФУ</t>
  </si>
  <si>
    <t>Проектор</t>
  </si>
  <si>
    <t>ТВ</t>
  </si>
  <si>
    <t>Интерактивная доска</t>
  </si>
  <si>
    <t>Документ-камера</t>
  </si>
  <si>
    <t>цм</t>
  </si>
  <si>
    <t>м</t>
  </si>
  <si>
    <t>305-уч</t>
  </si>
  <si>
    <t>305-1</t>
  </si>
  <si>
    <t>305-2</t>
  </si>
  <si>
    <t>т</t>
  </si>
  <si>
    <t>305-3</t>
  </si>
  <si>
    <t>305-4</t>
  </si>
  <si>
    <t>Завнач</t>
  </si>
  <si>
    <t>305-5</t>
  </si>
  <si>
    <t>Нач1</t>
  </si>
  <si>
    <t>Учит.</t>
  </si>
  <si>
    <t>305-6</t>
  </si>
  <si>
    <t>Нач2</t>
  </si>
  <si>
    <t>Завуч1</t>
  </si>
  <si>
    <t>305-7</t>
  </si>
  <si>
    <t>Сисадм</t>
  </si>
  <si>
    <t>Завуч2</t>
  </si>
  <si>
    <t>305-8</t>
  </si>
  <si>
    <t>Сервер</t>
  </si>
  <si>
    <t>Завхоз</t>
  </si>
  <si>
    <t>305-9</t>
  </si>
  <si>
    <t>Медик</t>
  </si>
  <si>
    <t>Секретарь</t>
  </si>
  <si>
    <t>305-10</t>
  </si>
  <si>
    <t>Физ-ра</t>
  </si>
  <si>
    <t>Директор</t>
  </si>
  <si>
    <t>306-уч</t>
  </si>
  <si>
    <t>Акт.зал</t>
  </si>
  <si>
    <t>306-1</t>
  </si>
  <si>
    <t>Мастер.</t>
  </si>
  <si>
    <t>306-2</t>
  </si>
  <si>
    <t>Демон1</t>
  </si>
  <si>
    <t>306-3</t>
  </si>
  <si>
    <t>Демон2</t>
  </si>
  <si>
    <t>Психолог</t>
  </si>
  <si>
    <t>306-4</t>
  </si>
  <si>
    <t>Логопед</t>
  </si>
  <si>
    <t>306-5</t>
  </si>
  <si>
    <t>Столовая</t>
  </si>
  <si>
    <t>306-6</t>
  </si>
  <si>
    <t>Бух2</t>
  </si>
  <si>
    <t>306-7</t>
  </si>
  <si>
    <t>Бух3</t>
  </si>
  <si>
    <t>306-8</t>
  </si>
  <si>
    <t>306-9</t>
  </si>
  <si>
    <t>306-10</t>
  </si>
  <si>
    <t>306-11</t>
  </si>
  <si>
    <t>Бух1</t>
  </si>
  <si>
    <t>Ступень образования</t>
  </si>
  <si>
    <t>I</t>
  </si>
  <si>
    <t>II</t>
  </si>
  <si>
    <t>II, III</t>
  </si>
  <si>
    <t>Только проектор</t>
  </si>
  <si>
    <t>Проектор и доккамера</t>
  </si>
  <si>
    <t>Проектор, инт. доска</t>
  </si>
  <si>
    <t>Проектор,доккамера,инт.доска</t>
  </si>
  <si>
    <t>Мультимедийные комплекты</t>
  </si>
  <si>
    <t>Компьютер</t>
  </si>
  <si>
    <t>Уровень образования</t>
  </si>
  <si>
    <t>Наименование</t>
  </si>
  <si>
    <t>Лазерный принтер</t>
  </si>
  <si>
    <t>III</t>
  </si>
  <si>
    <t>Принтер (лазерный(л), цветной МФУ(цм), МФУ(м))</t>
  </si>
  <si>
    <t>Количество ПК на 100 обучающихся:</t>
  </si>
</sst>
</file>

<file path=xl/styles.xml><?xml version="1.0" encoding="utf-8"?>
<styleSheet xmlns="http://schemas.openxmlformats.org/spreadsheetml/2006/main">
  <fonts count="7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CE2C4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5" borderId="1" xfId="0" applyFill="1" applyBorder="1" applyAlignment="1">
      <alignment textRotation="90"/>
    </xf>
    <xf numFmtId="0" fontId="0" fillId="5" borderId="2" xfId="0" applyFill="1" applyBorder="1" applyAlignment="1">
      <alignment textRotation="9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5" borderId="7" xfId="0" applyFont="1" applyFill="1" applyBorder="1"/>
    <xf numFmtId="0" fontId="0" fillId="0" borderId="7" xfId="0" applyBorder="1"/>
    <xf numFmtId="0" fontId="1" fillId="6" borderId="7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" xfId="0" applyFill="1" applyBorder="1" applyAlignment="1">
      <alignment horizontal="center" textRotation="90"/>
    </xf>
    <xf numFmtId="0" fontId="0" fillId="4" borderId="3" xfId="0" applyFill="1" applyBorder="1" applyAlignment="1">
      <alignment horizontal="center" textRotation="90"/>
    </xf>
    <xf numFmtId="0" fontId="0" fillId="4" borderId="3" xfId="0" applyFill="1" applyBorder="1" applyAlignment="1">
      <alignment horizontal="center" textRotation="90" wrapText="1"/>
    </xf>
    <xf numFmtId="0" fontId="0" fillId="4" borderId="4" xfId="0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 wrapText="1" shrinkToFit="1"/>
    </xf>
    <xf numFmtId="0" fontId="0" fillId="2" borderId="4" xfId="0" applyFill="1" applyBorder="1" applyAlignment="1">
      <alignment horizontal="center" textRotation="90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0" fillId="0" borderId="11" xfId="0" applyBorder="1"/>
    <xf numFmtId="0" fontId="1" fillId="6" borderId="2" xfId="0" applyFont="1" applyFill="1" applyBorder="1"/>
    <xf numFmtId="0" fontId="1" fillId="6" borderId="17" xfId="0" applyFont="1" applyFill="1" applyBorder="1"/>
    <xf numFmtId="0" fontId="0" fillId="0" borderId="21" xfId="0" applyBorder="1"/>
    <xf numFmtId="0" fontId="0" fillId="0" borderId="22" xfId="0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6" borderId="16" xfId="0" applyFont="1" applyFill="1" applyBorder="1"/>
    <xf numFmtId="0" fontId="1" fillId="6" borderId="19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8" borderId="7" xfId="0" applyFont="1" applyFill="1" applyBorder="1" applyAlignment="1">
      <alignment horizontal="right" wrapText="1"/>
    </xf>
    <xf numFmtId="0" fontId="1" fillId="8" borderId="7" xfId="0" applyFont="1" applyFill="1" applyBorder="1" applyAlignment="1">
      <alignment horizontal="center"/>
    </xf>
    <xf numFmtId="0" fontId="0" fillId="6" borderId="46" xfId="0" applyFill="1" applyBorder="1" applyAlignment="1">
      <alignment horizontal="center" textRotation="90"/>
    </xf>
    <xf numFmtId="0" fontId="0" fillId="6" borderId="12" xfId="0" applyFill="1" applyBorder="1" applyAlignment="1">
      <alignment horizontal="center" textRotation="90"/>
    </xf>
    <xf numFmtId="0" fontId="0" fillId="6" borderId="14" xfId="0" applyFill="1" applyBorder="1" applyAlignment="1">
      <alignment horizontal="center" textRotation="90"/>
    </xf>
    <xf numFmtId="0" fontId="0" fillId="6" borderId="47" xfId="0" applyFill="1" applyBorder="1" applyAlignment="1">
      <alignment horizontal="center" textRotation="90"/>
    </xf>
    <xf numFmtId="0" fontId="0" fillId="6" borderId="13" xfId="0" applyFill="1" applyBorder="1" applyAlignment="1">
      <alignment horizontal="center" textRotation="90"/>
    </xf>
    <xf numFmtId="0" fontId="0" fillId="6" borderId="1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6" borderId="48" xfId="0" applyFill="1" applyBorder="1" applyAlignment="1">
      <alignment horizontal="center" textRotation="90"/>
    </xf>
    <xf numFmtId="0" fontId="0" fillId="6" borderId="49" xfId="0" applyFill="1" applyBorder="1" applyAlignment="1">
      <alignment horizontal="center" textRotation="90"/>
    </xf>
    <xf numFmtId="0" fontId="4" fillId="6" borderId="3" xfId="0" applyFont="1" applyFill="1" applyBorder="1" applyAlignment="1">
      <alignment horizontal="left"/>
    </xf>
    <xf numFmtId="0" fontId="4" fillId="6" borderId="38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41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45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wrapText="1"/>
    </xf>
    <xf numFmtId="0" fontId="6" fillId="7" borderId="32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  <xf numFmtId="0" fontId="6" fillId="7" borderId="25" xfId="0" applyFont="1" applyFill="1" applyBorder="1" applyAlignment="1">
      <alignment horizontal="center" wrapText="1"/>
    </xf>
    <xf numFmtId="0" fontId="6" fillId="7" borderId="34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CE2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topLeftCell="A7" zoomScale="70" zoomScaleNormal="70" workbookViewId="0">
      <selection activeCell="AC29" sqref="AC29"/>
    </sheetView>
  </sheetViews>
  <sheetFormatPr defaultRowHeight="18.75"/>
  <cols>
    <col min="1" max="1" width="8.21875" bestFit="1" customWidth="1"/>
    <col min="2" max="2" width="3.88671875" bestFit="1" customWidth="1"/>
    <col min="3" max="3" width="3.6640625" customWidth="1"/>
    <col min="4" max="4" width="3.88671875" bestFit="1" customWidth="1"/>
    <col min="5" max="5" width="3.88671875" customWidth="1"/>
    <col min="6" max="6" width="7.33203125" customWidth="1"/>
    <col min="7" max="7" width="3.21875" customWidth="1"/>
    <col min="8" max="8" width="10.33203125" bestFit="1" customWidth="1"/>
    <col min="9" max="10" width="3.88671875" bestFit="1" customWidth="1"/>
    <col min="11" max="12" width="3.6640625" customWidth="1"/>
    <col min="13" max="13" width="8" customWidth="1"/>
    <col min="14" max="14" width="5.44140625" customWidth="1"/>
    <col min="15" max="15" width="6.88671875" bestFit="1" customWidth="1"/>
    <col min="16" max="16" width="3.77734375" bestFit="1" customWidth="1"/>
    <col min="17" max="17" width="3.88671875" bestFit="1" customWidth="1"/>
    <col min="18" max="19" width="3.6640625" customWidth="1"/>
    <col min="20" max="20" width="7.109375" customWidth="1"/>
    <col min="21" max="21" width="6.109375" customWidth="1"/>
    <col min="22" max="28" width="3.77734375" bestFit="1" customWidth="1"/>
    <col min="29" max="29" width="4.33203125" customWidth="1"/>
    <col min="30" max="31" width="4.5546875" bestFit="1" customWidth="1"/>
    <col min="255" max="255" width="8.21875" bestFit="1" customWidth="1"/>
    <col min="256" max="256" width="3.88671875" bestFit="1" customWidth="1"/>
    <col min="257" max="257" width="3.6640625" customWidth="1"/>
    <col min="258" max="258" width="3.88671875" bestFit="1" customWidth="1"/>
    <col min="259" max="259" width="3.88671875" customWidth="1"/>
    <col min="260" max="260" width="7.33203125" customWidth="1"/>
    <col min="261" max="261" width="3.21875" customWidth="1"/>
    <col min="262" max="262" width="10.33203125" bestFit="1" customWidth="1"/>
    <col min="263" max="264" width="3.88671875" bestFit="1" customWidth="1"/>
    <col min="265" max="266" width="3.6640625" customWidth="1"/>
    <col min="267" max="267" width="8" customWidth="1"/>
    <col min="268" max="268" width="3.21875" customWidth="1"/>
    <col min="269" max="269" width="6.88671875" bestFit="1" customWidth="1"/>
    <col min="270" max="270" width="3.77734375" bestFit="1" customWidth="1"/>
    <col min="271" max="271" width="3.88671875" bestFit="1" customWidth="1"/>
    <col min="272" max="273" width="3.6640625" customWidth="1"/>
    <col min="274" max="274" width="7.109375" customWidth="1"/>
    <col min="275" max="275" width="3.21875" customWidth="1"/>
    <col min="276" max="283" width="3.77734375" bestFit="1" customWidth="1"/>
    <col min="284" max="285" width="4.5546875" bestFit="1" customWidth="1"/>
    <col min="286" max="286" width="3.77734375" bestFit="1" customWidth="1"/>
    <col min="287" max="287" width="4.5546875" bestFit="1" customWidth="1"/>
    <col min="511" max="511" width="8.21875" bestFit="1" customWidth="1"/>
    <col min="512" max="512" width="3.88671875" bestFit="1" customWidth="1"/>
    <col min="513" max="513" width="3.6640625" customWidth="1"/>
    <col min="514" max="514" width="3.88671875" bestFit="1" customWidth="1"/>
    <col min="515" max="515" width="3.88671875" customWidth="1"/>
    <col min="516" max="516" width="7.33203125" customWidth="1"/>
    <col min="517" max="517" width="3.21875" customWidth="1"/>
    <col min="518" max="518" width="10.33203125" bestFit="1" customWidth="1"/>
    <col min="519" max="520" width="3.88671875" bestFit="1" customWidth="1"/>
    <col min="521" max="522" width="3.6640625" customWidth="1"/>
    <col min="523" max="523" width="8" customWidth="1"/>
    <col min="524" max="524" width="3.21875" customWidth="1"/>
    <col min="525" max="525" width="6.88671875" bestFit="1" customWidth="1"/>
    <col min="526" max="526" width="3.77734375" bestFit="1" customWidth="1"/>
    <col min="527" max="527" width="3.88671875" bestFit="1" customWidth="1"/>
    <col min="528" max="529" width="3.6640625" customWidth="1"/>
    <col min="530" max="530" width="7.109375" customWidth="1"/>
    <col min="531" max="531" width="3.21875" customWidth="1"/>
    <col min="532" max="539" width="3.77734375" bestFit="1" customWidth="1"/>
    <col min="540" max="541" width="4.5546875" bestFit="1" customWidth="1"/>
    <col min="542" max="542" width="3.77734375" bestFit="1" customWidth="1"/>
    <col min="543" max="543" width="4.5546875" bestFit="1" customWidth="1"/>
    <col min="767" max="767" width="8.21875" bestFit="1" customWidth="1"/>
    <col min="768" max="768" width="3.88671875" bestFit="1" customWidth="1"/>
    <col min="769" max="769" width="3.6640625" customWidth="1"/>
    <col min="770" max="770" width="3.88671875" bestFit="1" customWidth="1"/>
    <col min="771" max="771" width="3.88671875" customWidth="1"/>
    <col min="772" max="772" width="7.33203125" customWidth="1"/>
    <col min="773" max="773" width="3.21875" customWidth="1"/>
    <col min="774" max="774" width="10.33203125" bestFit="1" customWidth="1"/>
    <col min="775" max="776" width="3.88671875" bestFit="1" customWidth="1"/>
    <col min="777" max="778" width="3.6640625" customWidth="1"/>
    <col min="779" max="779" width="8" customWidth="1"/>
    <col min="780" max="780" width="3.21875" customWidth="1"/>
    <col min="781" max="781" width="6.88671875" bestFit="1" customWidth="1"/>
    <col min="782" max="782" width="3.77734375" bestFit="1" customWidth="1"/>
    <col min="783" max="783" width="3.88671875" bestFit="1" customWidth="1"/>
    <col min="784" max="785" width="3.6640625" customWidth="1"/>
    <col min="786" max="786" width="7.109375" customWidth="1"/>
    <col min="787" max="787" width="3.21875" customWidth="1"/>
    <col min="788" max="795" width="3.77734375" bestFit="1" customWidth="1"/>
    <col min="796" max="797" width="4.5546875" bestFit="1" customWidth="1"/>
    <col min="798" max="798" width="3.77734375" bestFit="1" customWidth="1"/>
    <col min="799" max="799" width="4.5546875" bestFit="1" customWidth="1"/>
    <col min="1023" max="1023" width="8.21875" bestFit="1" customWidth="1"/>
    <col min="1024" max="1024" width="3.88671875" bestFit="1" customWidth="1"/>
    <col min="1025" max="1025" width="3.6640625" customWidth="1"/>
    <col min="1026" max="1026" width="3.88671875" bestFit="1" customWidth="1"/>
    <col min="1027" max="1027" width="3.88671875" customWidth="1"/>
    <col min="1028" max="1028" width="7.33203125" customWidth="1"/>
    <col min="1029" max="1029" width="3.21875" customWidth="1"/>
    <col min="1030" max="1030" width="10.33203125" bestFit="1" customWidth="1"/>
    <col min="1031" max="1032" width="3.88671875" bestFit="1" customWidth="1"/>
    <col min="1033" max="1034" width="3.6640625" customWidth="1"/>
    <col min="1035" max="1035" width="8" customWidth="1"/>
    <col min="1036" max="1036" width="3.21875" customWidth="1"/>
    <col min="1037" max="1037" width="6.88671875" bestFit="1" customWidth="1"/>
    <col min="1038" max="1038" width="3.77734375" bestFit="1" customWidth="1"/>
    <col min="1039" max="1039" width="3.88671875" bestFit="1" customWidth="1"/>
    <col min="1040" max="1041" width="3.6640625" customWidth="1"/>
    <col min="1042" max="1042" width="7.109375" customWidth="1"/>
    <col min="1043" max="1043" width="3.21875" customWidth="1"/>
    <col min="1044" max="1051" width="3.77734375" bestFit="1" customWidth="1"/>
    <col min="1052" max="1053" width="4.5546875" bestFit="1" customWidth="1"/>
    <col min="1054" max="1054" width="3.77734375" bestFit="1" customWidth="1"/>
    <col min="1055" max="1055" width="4.5546875" bestFit="1" customWidth="1"/>
    <col min="1279" max="1279" width="8.21875" bestFit="1" customWidth="1"/>
    <col min="1280" max="1280" width="3.88671875" bestFit="1" customWidth="1"/>
    <col min="1281" max="1281" width="3.6640625" customWidth="1"/>
    <col min="1282" max="1282" width="3.88671875" bestFit="1" customWidth="1"/>
    <col min="1283" max="1283" width="3.88671875" customWidth="1"/>
    <col min="1284" max="1284" width="7.33203125" customWidth="1"/>
    <col min="1285" max="1285" width="3.21875" customWidth="1"/>
    <col min="1286" max="1286" width="10.33203125" bestFit="1" customWidth="1"/>
    <col min="1287" max="1288" width="3.88671875" bestFit="1" customWidth="1"/>
    <col min="1289" max="1290" width="3.6640625" customWidth="1"/>
    <col min="1291" max="1291" width="8" customWidth="1"/>
    <col min="1292" max="1292" width="3.21875" customWidth="1"/>
    <col min="1293" max="1293" width="6.88671875" bestFit="1" customWidth="1"/>
    <col min="1294" max="1294" width="3.77734375" bestFit="1" customWidth="1"/>
    <col min="1295" max="1295" width="3.88671875" bestFit="1" customWidth="1"/>
    <col min="1296" max="1297" width="3.6640625" customWidth="1"/>
    <col min="1298" max="1298" width="7.109375" customWidth="1"/>
    <col min="1299" max="1299" width="3.21875" customWidth="1"/>
    <col min="1300" max="1307" width="3.77734375" bestFit="1" customWidth="1"/>
    <col min="1308" max="1309" width="4.5546875" bestFit="1" customWidth="1"/>
    <col min="1310" max="1310" width="3.77734375" bestFit="1" customWidth="1"/>
    <col min="1311" max="1311" width="4.5546875" bestFit="1" customWidth="1"/>
    <col min="1535" max="1535" width="8.21875" bestFit="1" customWidth="1"/>
    <col min="1536" max="1536" width="3.88671875" bestFit="1" customWidth="1"/>
    <col min="1537" max="1537" width="3.6640625" customWidth="1"/>
    <col min="1538" max="1538" width="3.88671875" bestFit="1" customWidth="1"/>
    <col min="1539" max="1539" width="3.88671875" customWidth="1"/>
    <col min="1540" max="1540" width="7.33203125" customWidth="1"/>
    <col min="1541" max="1541" width="3.21875" customWidth="1"/>
    <col min="1542" max="1542" width="10.33203125" bestFit="1" customWidth="1"/>
    <col min="1543" max="1544" width="3.88671875" bestFit="1" customWidth="1"/>
    <col min="1545" max="1546" width="3.6640625" customWidth="1"/>
    <col min="1547" max="1547" width="8" customWidth="1"/>
    <col min="1548" max="1548" width="3.21875" customWidth="1"/>
    <col min="1549" max="1549" width="6.88671875" bestFit="1" customWidth="1"/>
    <col min="1550" max="1550" width="3.77734375" bestFit="1" customWidth="1"/>
    <col min="1551" max="1551" width="3.88671875" bestFit="1" customWidth="1"/>
    <col min="1552" max="1553" width="3.6640625" customWidth="1"/>
    <col min="1554" max="1554" width="7.109375" customWidth="1"/>
    <col min="1555" max="1555" width="3.21875" customWidth="1"/>
    <col min="1556" max="1563" width="3.77734375" bestFit="1" customWidth="1"/>
    <col min="1564" max="1565" width="4.5546875" bestFit="1" customWidth="1"/>
    <col min="1566" max="1566" width="3.77734375" bestFit="1" customWidth="1"/>
    <col min="1567" max="1567" width="4.5546875" bestFit="1" customWidth="1"/>
    <col min="1791" max="1791" width="8.21875" bestFit="1" customWidth="1"/>
    <col min="1792" max="1792" width="3.88671875" bestFit="1" customWidth="1"/>
    <col min="1793" max="1793" width="3.6640625" customWidth="1"/>
    <col min="1794" max="1794" width="3.88671875" bestFit="1" customWidth="1"/>
    <col min="1795" max="1795" width="3.88671875" customWidth="1"/>
    <col min="1796" max="1796" width="7.33203125" customWidth="1"/>
    <col min="1797" max="1797" width="3.21875" customWidth="1"/>
    <col min="1798" max="1798" width="10.33203125" bestFit="1" customWidth="1"/>
    <col min="1799" max="1800" width="3.88671875" bestFit="1" customWidth="1"/>
    <col min="1801" max="1802" width="3.6640625" customWidth="1"/>
    <col min="1803" max="1803" width="8" customWidth="1"/>
    <col min="1804" max="1804" width="3.21875" customWidth="1"/>
    <col min="1805" max="1805" width="6.88671875" bestFit="1" customWidth="1"/>
    <col min="1806" max="1806" width="3.77734375" bestFit="1" customWidth="1"/>
    <col min="1807" max="1807" width="3.88671875" bestFit="1" customWidth="1"/>
    <col min="1808" max="1809" width="3.6640625" customWidth="1"/>
    <col min="1810" max="1810" width="7.109375" customWidth="1"/>
    <col min="1811" max="1811" width="3.21875" customWidth="1"/>
    <col min="1812" max="1819" width="3.77734375" bestFit="1" customWidth="1"/>
    <col min="1820" max="1821" width="4.5546875" bestFit="1" customWidth="1"/>
    <col min="1822" max="1822" width="3.77734375" bestFit="1" customWidth="1"/>
    <col min="1823" max="1823" width="4.5546875" bestFit="1" customWidth="1"/>
    <col min="2047" max="2047" width="8.21875" bestFit="1" customWidth="1"/>
    <col min="2048" max="2048" width="3.88671875" bestFit="1" customWidth="1"/>
    <col min="2049" max="2049" width="3.6640625" customWidth="1"/>
    <col min="2050" max="2050" width="3.88671875" bestFit="1" customWidth="1"/>
    <col min="2051" max="2051" width="3.88671875" customWidth="1"/>
    <col min="2052" max="2052" width="7.33203125" customWidth="1"/>
    <col min="2053" max="2053" width="3.21875" customWidth="1"/>
    <col min="2054" max="2054" width="10.33203125" bestFit="1" customWidth="1"/>
    <col min="2055" max="2056" width="3.88671875" bestFit="1" customWidth="1"/>
    <col min="2057" max="2058" width="3.6640625" customWidth="1"/>
    <col min="2059" max="2059" width="8" customWidth="1"/>
    <col min="2060" max="2060" width="3.21875" customWidth="1"/>
    <col min="2061" max="2061" width="6.88671875" bestFit="1" customWidth="1"/>
    <col min="2062" max="2062" width="3.77734375" bestFit="1" customWidth="1"/>
    <col min="2063" max="2063" width="3.88671875" bestFit="1" customWidth="1"/>
    <col min="2064" max="2065" width="3.6640625" customWidth="1"/>
    <col min="2066" max="2066" width="7.109375" customWidth="1"/>
    <col min="2067" max="2067" width="3.21875" customWidth="1"/>
    <col min="2068" max="2075" width="3.77734375" bestFit="1" customWidth="1"/>
    <col min="2076" max="2077" width="4.5546875" bestFit="1" customWidth="1"/>
    <col min="2078" max="2078" width="3.77734375" bestFit="1" customWidth="1"/>
    <col min="2079" max="2079" width="4.5546875" bestFit="1" customWidth="1"/>
    <col min="2303" max="2303" width="8.21875" bestFit="1" customWidth="1"/>
    <col min="2304" max="2304" width="3.88671875" bestFit="1" customWidth="1"/>
    <col min="2305" max="2305" width="3.6640625" customWidth="1"/>
    <col min="2306" max="2306" width="3.88671875" bestFit="1" customWidth="1"/>
    <col min="2307" max="2307" width="3.88671875" customWidth="1"/>
    <col min="2308" max="2308" width="7.33203125" customWidth="1"/>
    <col min="2309" max="2309" width="3.21875" customWidth="1"/>
    <col min="2310" max="2310" width="10.33203125" bestFit="1" customWidth="1"/>
    <col min="2311" max="2312" width="3.88671875" bestFit="1" customWidth="1"/>
    <col min="2313" max="2314" width="3.6640625" customWidth="1"/>
    <col min="2315" max="2315" width="8" customWidth="1"/>
    <col min="2316" max="2316" width="3.21875" customWidth="1"/>
    <col min="2317" max="2317" width="6.88671875" bestFit="1" customWidth="1"/>
    <col min="2318" max="2318" width="3.77734375" bestFit="1" customWidth="1"/>
    <col min="2319" max="2319" width="3.88671875" bestFit="1" customWidth="1"/>
    <col min="2320" max="2321" width="3.6640625" customWidth="1"/>
    <col min="2322" max="2322" width="7.109375" customWidth="1"/>
    <col min="2323" max="2323" width="3.21875" customWidth="1"/>
    <col min="2324" max="2331" width="3.77734375" bestFit="1" customWidth="1"/>
    <col min="2332" max="2333" width="4.5546875" bestFit="1" customWidth="1"/>
    <col min="2334" max="2334" width="3.77734375" bestFit="1" customWidth="1"/>
    <col min="2335" max="2335" width="4.5546875" bestFit="1" customWidth="1"/>
    <col min="2559" max="2559" width="8.21875" bestFit="1" customWidth="1"/>
    <col min="2560" max="2560" width="3.88671875" bestFit="1" customWidth="1"/>
    <col min="2561" max="2561" width="3.6640625" customWidth="1"/>
    <col min="2562" max="2562" width="3.88671875" bestFit="1" customWidth="1"/>
    <col min="2563" max="2563" width="3.88671875" customWidth="1"/>
    <col min="2564" max="2564" width="7.33203125" customWidth="1"/>
    <col min="2565" max="2565" width="3.21875" customWidth="1"/>
    <col min="2566" max="2566" width="10.33203125" bestFit="1" customWidth="1"/>
    <col min="2567" max="2568" width="3.88671875" bestFit="1" customWidth="1"/>
    <col min="2569" max="2570" width="3.6640625" customWidth="1"/>
    <col min="2571" max="2571" width="8" customWidth="1"/>
    <col min="2572" max="2572" width="3.21875" customWidth="1"/>
    <col min="2573" max="2573" width="6.88671875" bestFit="1" customWidth="1"/>
    <col min="2574" max="2574" width="3.77734375" bestFit="1" customWidth="1"/>
    <col min="2575" max="2575" width="3.88671875" bestFit="1" customWidth="1"/>
    <col min="2576" max="2577" width="3.6640625" customWidth="1"/>
    <col min="2578" max="2578" width="7.109375" customWidth="1"/>
    <col min="2579" max="2579" width="3.21875" customWidth="1"/>
    <col min="2580" max="2587" width="3.77734375" bestFit="1" customWidth="1"/>
    <col min="2588" max="2589" width="4.5546875" bestFit="1" customWidth="1"/>
    <col min="2590" max="2590" width="3.77734375" bestFit="1" customWidth="1"/>
    <col min="2591" max="2591" width="4.5546875" bestFit="1" customWidth="1"/>
    <col min="2815" max="2815" width="8.21875" bestFit="1" customWidth="1"/>
    <col min="2816" max="2816" width="3.88671875" bestFit="1" customWidth="1"/>
    <col min="2817" max="2817" width="3.6640625" customWidth="1"/>
    <col min="2818" max="2818" width="3.88671875" bestFit="1" customWidth="1"/>
    <col min="2819" max="2819" width="3.88671875" customWidth="1"/>
    <col min="2820" max="2820" width="7.33203125" customWidth="1"/>
    <col min="2821" max="2821" width="3.21875" customWidth="1"/>
    <col min="2822" max="2822" width="10.33203125" bestFit="1" customWidth="1"/>
    <col min="2823" max="2824" width="3.88671875" bestFit="1" customWidth="1"/>
    <col min="2825" max="2826" width="3.6640625" customWidth="1"/>
    <col min="2827" max="2827" width="8" customWidth="1"/>
    <col min="2828" max="2828" width="3.21875" customWidth="1"/>
    <col min="2829" max="2829" width="6.88671875" bestFit="1" customWidth="1"/>
    <col min="2830" max="2830" width="3.77734375" bestFit="1" customWidth="1"/>
    <col min="2831" max="2831" width="3.88671875" bestFit="1" customWidth="1"/>
    <col min="2832" max="2833" width="3.6640625" customWidth="1"/>
    <col min="2834" max="2834" width="7.109375" customWidth="1"/>
    <col min="2835" max="2835" width="3.21875" customWidth="1"/>
    <col min="2836" max="2843" width="3.77734375" bestFit="1" customWidth="1"/>
    <col min="2844" max="2845" width="4.5546875" bestFit="1" customWidth="1"/>
    <col min="2846" max="2846" width="3.77734375" bestFit="1" customWidth="1"/>
    <col min="2847" max="2847" width="4.5546875" bestFit="1" customWidth="1"/>
    <col min="3071" max="3071" width="8.21875" bestFit="1" customWidth="1"/>
    <col min="3072" max="3072" width="3.88671875" bestFit="1" customWidth="1"/>
    <col min="3073" max="3073" width="3.6640625" customWidth="1"/>
    <col min="3074" max="3074" width="3.88671875" bestFit="1" customWidth="1"/>
    <col min="3075" max="3075" width="3.88671875" customWidth="1"/>
    <col min="3076" max="3076" width="7.33203125" customWidth="1"/>
    <col min="3077" max="3077" width="3.21875" customWidth="1"/>
    <col min="3078" max="3078" width="10.33203125" bestFit="1" customWidth="1"/>
    <col min="3079" max="3080" width="3.88671875" bestFit="1" customWidth="1"/>
    <col min="3081" max="3082" width="3.6640625" customWidth="1"/>
    <col min="3083" max="3083" width="8" customWidth="1"/>
    <col min="3084" max="3084" width="3.21875" customWidth="1"/>
    <col min="3085" max="3085" width="6.88671875" bestFit="1" customWidth="1"/>
    <col min="3086" max="3086" width="3.77734375" bestFit="1" customWidth="1"/>
    <col min="3087" max="3087" width="3.88671875" bestFit="1" customWidth="1"/>
    <col min="3088" max="3089" width="3.6640625" customWidth="1"/>
    <col min="3090" max="3090" width="7.109375" customWidth="1"/>
    <col min="3091" max="3091" width="3.21875" customWidth="1"/>
    <col min="3092" max="3099" width="3.77734375" bestFit="1" customWidth="1"/>
    <col min="3100" max="3101" width="4.5546875" bestFit="1" customWidth="1"/>
    <col min="3102" max="3102" width="3.77734375" bestFit="1" customWidth="1"/>
    <col min="3103" max="3103" width="4.5546875" bestFit="1" customWidth="1"/>
    <col min="3327" max="3327" width="8.21875" bestFit="1" customWidth="1"/>
    <col min="3328" max="3328" width="3.88671875" bestFit="1" customWidth="1"/>
    <col min="3329" max="3329" width="3.6640625" customWidth="1"/>
    <col min="3330" max="3330" width="3.88671875" bestFit="1" customWidth="1"/>
    <col min="3331" max="3331" width="3.88671875" customWidth="1"/>
    <col min="3332" max="3332" width="7.33203125" customWidth="1"/>
    <col min="3333" max="3333" width="3.21875" customWidth="1"/>
    <col min="3334" max="3334" width="10.33203125" bestFit="1" customWidth="1"/>
    <col min="3335" max="3336" width="3.88671875" bestFit="1" customWidth="1"/>
    <col min="3337" max="3338" width="3.6640625" customWidth="1"/>
    <col min="3339" max="3339" width="8" customWidth="1"/>
    <col min="3340" max="3340" width="3.21875" customWidth="1"/>
    <col min="3341" max="3341" width="6.88671875" bestFit="1" customWidth="1"/>
    <col min="3342" max="3342" width="3.77734375" bestFit="1" customWidth="1"/>
    <col min="3343" max="3343" width="3.88671875" bestFit="1" customWidth="1"/>
    <col min="3344" max="3345" width="3.6640625" customWidth="1"/>
    <col min="3346" max="3346" width="7.109375" customWidth="1"/>
    <col min="3347" max="3347" width="3.21875" customWidth="1"/>
    <col min="3348" max="3355" width="3.77734375" bestFit="1" customWidth="1"/>
    <col min="3356" max="3357" width="4.5546875" bestFit="1" customWidth="1"/>
    <col min="3358" max="3358" width="3.77734375" bestFit="1" customWidth="1"/>
    <col min="3359" max="3359" width="4.5546875" bestFit="1" customWidth="1"/>
    <col min="3583" max="3583" width="8.21875" bestFit="1" customWidth="1"/>
    <col min="3584" max="3584" width="3.88671875" bestFit="1" customWidth="1"/>
    <col min="3585" max="3585" width="3.6640625" customWidth="1"/>
    <col min="3586" max="3586" width="3.88671875" bestFit="1" customWidth="1"/>
    <col min="3587" max="3587" width="3.88671875" customWidth="1"/>
    <col min="3588" max="3588" width="7.33203125" customWidth="1"/>
    <col min="3589" max="3589" width="3.21875" customWidth="1"/>
    <col min="3590" max="3590" width="10.33203125" bestFit="1" customWidth="1"/>
    <col min="3591" max="3592" width="3.88671875" bestFit="1" customWidth="1"/>
    <col min="3593" max="3594" width="3.6640625" customWidth="1"/>
    <col min="3595" max="3595" width="8" customWidth="1"/>
    <col min="3596" max="3596" width="3.21875" customWidth="1"/>
    <col min="3597" max="3597" width="6.88671875" bestFit="1" customWidth="1"/>
    <col min="3598" max="3598" width="3.77734375" bestFit="1" customWidth="1"/>
    <col min="3599" max="3599" width="3.88671875" bestFit="1" customWidth="1"/>
    <col min="3600" max="3601" width="3.6640625" customWidth="1"/>
    <col min="3602" max="3602" width="7.109375" customWidth="1"/>
    <col min="3603" max="3603" width="3.21875" customWidth="1"/>
    <col min="3604" max="3611" width="3.77734375" bestFit="1" customWidth="1"/>
    <col min="3612" max="3613" width="4.5546875" bestFit="1" customWidth="1"/>
    <col min="3614" max="3614" width="3.77734375" bestFit="1" customWidth="1"/>
    <col min="3615" max="3615" width="4.5546875" bestFit="1" customWidth="1"/>
    <col min="3839" max="3839" width="8.21875" bestFit="1" customWidth="1"/>
    <col min="3840" max="3840" width="3.88671875" bestFit="1" customWidth="1"/>
    <col min="3841" max="3841" width="3.6640625" customWidth="1"/>
    <col min="3842" max="3842" width="3.88671875" bestFit="1" customWidth="1"/>
    <col min="3843" max="3843" width="3.88671875" customWidth="1"/>
    <col min="3844" max="3844" width="7.33203125" customWidth="1"/>
    <col min="3845" max="3845" width="3.21875" customWidth="1"/>
    <col min="3846" max="3846" width="10.33203125" bestFit="1" customWidth="1"/>
    <col min="3847" max="3848" width="3.88671875" bestFit="1" customWidth="1"/>
    <col min="3849" max="3850" width="3.6640625" customWidth="1"/>
    <col min="3851" max="3851" width="8" customWidth="1"/>
    <col min="3852" max="3852" width="3.21875" customWidth="1"/>
    <col min="3853" max="3853" width="6.88671875" bestFit="1" customWidth="1"/>
    <col min="3854" max="3854" width="3.77734375" bestFit="1" customWidth="1"/>
    <col min="3855" max="3855" width="3.88671875" bestFit="1" customWidth="1"/>
    <col min="3856" max="3857" width="3.6640625" customWidth="1"/>
    <col min="3858" max="3858" width="7.109375" customWidth="1"/>
    <col min="3859" max="3859" width="3.21875" customWidth="1"/>
    <col min="3860" max="3867" width="3.77734375" bestFit="1" customWidth="1"/>
    <col min="3868" max="3869" width="4.5546875" bestFit="1" customWidth="1"/>
    <col min="3870" max="3870" width="3.77734375" bestFit="1" customWidth="1"/>
    <col min="3871" max="3871" width="4.5546875" bestFit="1" customWidth="1"/>
    <col min="4095" max="4095" width="8.21875" bestFit="1" customWidth="1"/>
    <col min="4096" max="4096" width="3.88671875" bestFit="1" customWidth="1"/>
    <col min="4097" max="4097" width="3.6640625" customWidth="1"/>
    <col min="4098" max="4098" width="3.88671875" bestFit="1" customWidth="1"/>
    <col min="4099" max="4099" width="3.88671875" customWidth="1"/>
    <col min="4100" max="4100" width="7.33203125" customWidth="1"/>
    <col min="4101" max="4101" width="3.21875" customWidth="1"/>
    <col min="4102" max="4102" width="10.33203125" bestFit="1" customWidth="1"/>
    <col min="4103" max="4104" width="3.88671875" bestFit="1" customWidth="1"/>
    <col min="4105" max="4106" width="3.6640625" customWidth="1"/>
    <col min="4107" max="4107" width="8" customWidth="1"/>
    <col min="4108" max="4108" width="3.21875" customWidth="1"/>
    <col min="4109" max="4109" width="6.88671875" bestFit="1" customWidth="1"/>
    <col min="4110" max="4110" width="3.77734375" bestFit="1" customWidth="1"/>
    <col min="4111" max="4111" width="3.88671875" bestFit="1" customWidth="1"/>
    <col min="4112" max="4113" width="3.6640625" customWidth="1"/>
    <col min="4114" max="4114" width="7.109375" customWidth="1"/>
    <col min="4115" max="4115" width="3.21875" customWidth="1"/>
    <col min="4116" max="4123" width="3.77734375" bestFit="1" customWidth="1"/>
    <col min="4124" max="4125" width="4.5546875" bestFit="1" customWidth="1"/>
    <col min="4126" max="4126" width="3.77734375" bestFit="1" customWidth="1"/>
    <col min="4127" max="4127" width="4.5546875" bestFit="1" customWidth="1"/>
    <col min="4351" max="4351" width="8.21875" bestFit="1" customWidth="1"/>
    <col min="4352" max="4352" width="3.88671875" bestFit="1" customWidth="1"/>
    <col min="4353" max="4353" width="3.6640625" customWidth="1"/>
    <col min="4354" max="4354" width="3.88671875" bestFit="1" customWidth="1"/>
    <col min="4355" max="4355" width="3.88671875" customWidth="1"/>
    <col min="4356" max="4356" width="7.33203125" customWidth="1"/>
    <col min="4357" max="4357" width="3.21875" customWidth="1"/>
    <col min="4358" max="4358" width="10.33203125" bestFit="1" customWidth="1"/>
    <col min="4359" max="4360" width="3.88671875" bestFit="1" customWidth="1"/>
    <col min="4361" max="4362" width="3.6640625" customWidth="1"/>
    <col min="4363" max="4363" width="8" customWidth="1"/>
    <col min="4364" max="4364" width="3.21875" customWidth="1"/>
    <col min="4365" max="4365" width="6.88671875" bestFit="1" customWidth="1"/>
    <col min="4366" max="4366" width="3.77734375" bestFit="1" customWidth="1"/>
    <col min="4367" max="4367" width="3.88671875" bestFit="1" customWidth="1"/>
    <col min="4368" max="4369" width="3.6640625" customWidth="1"/>
    <col min="4370" max="4370" width="7.109375" customWidth="1"/>
    <col min="4371" max="4371" width="3.21875" customWidth="1"/>
    <col min="4372" max="4379" width="3.77734375" bestFit="1" customWidth="1"/>
    <col min="4380" max="4381" width="4.5546875" bestFit="1" customWidth="1"/>
    <col min="4382" max="4382" width="3.77734375" bestFit="1" customWidth="1"/>
    <col min="4383" max="4383" width="4.5546875" bestFit="1" customWidth="1"/>
    <col min="4607" max="4607" width="8.21875" bestFit="1" customWidth="1"/>
    <col min="4608" max="4608" width="3.88671875" bestFit="1" customWidth="1"/>
    <col min="4609" max="4609" width="3.6640625" customWidth="1"/>
    <col min="4610" max="4610" width="3.88671875" bestFit="1" customWidth="1"/>
    <col min="4611" max="4611" width="3.88671875" customWidth="1"/>
    <col min="4612" max="4612" width="7.33203125" customWidth="1"/>
    <col min="4613" max="4613" width="3.21875" customWidth="1"/>
    <col min="4614" max="4614" width="10.33203125" bestFit="1" customWidth="1"/>
    <col min="4615" max="4616" width="3.88671875" bestFit="1" customWidth="1"/>
    <col min="4617" max="4618" width="3.6640625" customWidth="1"/>
    <col min="4619" max="4619" width="8" customWidth="1"/>
    <col min="4620" max="4620" width="3.21875" customWidth="1"/>
    <col min="4621" max="4621" width="6.88671875" bestFit="1" customWidth="1"/>
    <col min="4622" max="4622" width="3.77734375" bestFit="1" customWidth="1"/>
    <col min="4623" max="4623" width="3.88671875" bestFit="1" customWidth="1"/>
    <col min="4624" max="4625" width="3.6640625" customWidth="1"/>
    <col min="4626" max="4626" width="7.109375" customWidth="1"/>
    <col min="4627" max="4627" width="3.21875" customWidth="1"/>
    <col min="4628" max="4635" width="3.77734375" bestFit="1" customWidth="1"/>
    <col min="4636" max="4637" width="4.5546875" bestFit="1" customWidth="1"/>
    <col min="4638" max="4638" width="3.77734375" bestFit="1" customWidth="1"/>
    <col min="4639" max="4639" width="4.5546875" bestFit="1" customWidth="1"/>
    <col min="4863" max="4863" width="8.21875" bestFit="1" customWidth="1"/>
    <col min="4864" max="4864" width="3.88671875" bestFit="1" customWidth="1"/>
    <col min="4865" max="4865" width="3.6640625" customWidth="1"/>
    <col min="4866" max="4866" width="3.88671875" bestFit="1" customWidth="1"/>
    <col min="4867" max="4867" width="3.88671875" customWidth="1"/>
    <col min="4868" max="4868" width="7.33203125" customWidth="1"/>
    <col min="4869" max="4869" width="3.21875" customWidth="1"/>
    <col min="4870" max="4870" width="10.33203125" bestFit="1" customWidth="1"/>
    <col min="4871" max="4872" width="3.88671875" bestFit="1" customWidth="1"/>
    <col min="4873" max="4874" width="3.6640625" customWidth="1"/>
    <col min="4875" max="4875" width="8" customWidth="1"/>
    <col min="4876" max="4876" width="3.21875" customWidth="1"/>
    <col min="4877" max="4877" width="6.88671875" bestFit="1" customWidth="1"/>
    <col min="4878" max="4878" width="3.77734375" bestFit="1" customWidth="1"/>
    <col min="4879" max="4879" width="3.88671875" bestFit="1" customWidth="1"/>
    <col min="4880" max="4881" width="3.6640625" customWidth="1"/>
    <col min="4882" max="4882" width="7.109375" customWidth="1"/>
    <col min="4883" max="4883" width="3.21875" customWidth="1"/>
    <col min="4884" max="4891" width="3.77734375" bestFit="1" customWidth="1"/>
    <col min="4892" max="4893" width="4.5546875" bestFit="1" customWidth="1"/>
    <col min="4894" max="4894" width="3.77734375" bestFit="1" customWidth="1"/>
    <col min="4895" max="4895" width="4.5546875" bestFit="1" customWidth="1"/>
    <col min="5119" max="5119" width="8.21875" bestFit="1" customWidth="1"/>
    <col min="5120" max="5120" width="3.88671875" bestFit="1" customWidth="1"/>
    <col min="5121" max="5121" width="3.6640625" customWidth="1"/>
    <col min="5122" max="5122" width="3.88671875" bestFit="1" customWidth="1"/>
    <col min="5123" max="5123" width="3.88671875" customWidth="1"/>
    <col min="5124" max="5124" width="7.33203125" customWidth="1"/>
    <col min="5125" max="5125" width="3.21875" customWidth="1"/>
    <col min="5126" max="5126" width="10.33203125" bestFit="1" customWidth="1"/>
    <col min="5127" max="5128" width="3.88671875" bestFit="1" customWidth="1"/>
    <col min="5129" max="5130" width="3.6640625" customWidth="1"/>
    <col min="5131" max="5131" width="8" customWidth="1"/>
    <col min="5132" max="5132" width="3.21875" customWidth="1"/>
    <col min="5133" max="5133" width="6.88671875" bestFit="1" customWidth="1"/>
    <col min="5134" max="5134" width="3.77734375" bestFit="1" customWidth="1"/>
    <col min="5135" max="5135" width="3.88671875" bestFit="1" customWidth="1"/>
    <col min="5136" max="5137" width="3.6640625" customWidth="1"/>
    <col min="5138" max="5138" width="7.109375" customWidth="1"/>
    <col min="5139" max="5139" width="3.21875" customWidth="1"/>
    <col min="5140" max="5147" width="3.77734375" bestFit="1" customWidth="1"/>
    <col min="5148" max="5149" width="4.5546875" bestFit="1" customWidth="1"/>
    <col min="5150" max="5150" width="3.77734375" bestFit="1" customWidth="1"/>
    <col min="5151" max="5151" width="4.5546875" bestFit="1" customWidth="1"/>
    <col min="5375" max="5375" width="8.21875" bestFit="1" customWidth="1"/>
    <col min="5376" max="5376" width="3.88671875" bestFit="1" customWidth="1"/>
    <col min="5377" max="5377" width="3.6640625" customWidth="1"/>
    <col min="5378" max="5378" width="3.88671875" bestFit="1" customWidth="1"/>
    <col min="5379" max="5379" width="3.88671875" customWidth="1"/>
    <col min="5380" max="5380" width="7.33203125" customWidth="1"/>
    <col min="5381" max="5381" width="3.21875" customWidth="1"/>
    <col min="5382" max="5382" width="10.33203125" bestFit="1" customWidth="1"/>
    <col min="5383" max="5384" width="3.88671875" bestFit="1" customWidth="1"/>
    <col min="5385" max="5386" width="3.6640625" customWidth="1"/>
    <col min="5387" max="5387" width="8" customWidth="1"/>
    <col min="5388" max="5388" width="3.21875" customWidth="1"/>
    <col min="5389" max="5389" width="6.88671875" bestFit="1" customWidth="1"/>
    <col min="5390" max="5390" width="3.77734375" bestFit="1" customWidth="1"/>
    <col min="5391" max="5391" width="3.88671875" bestFit="1" customWidth="1"/>
    <col min="5392" max="5393" width="3.6640625" customWidth="1"/>
    <col min="5394" max="5394" width="7.109375" customWidth="1"/>
    <col min="5395" max="5395" width="3.21875" customWidth="1"/>
    <col min="5396" max="5403" width="3.77734375" bestFit="1" customWidth="1"/>
    <col min="5404" max="5405" width="4.5546875" bestFit="1" customWidth="1"/>
    <col min="5406" max="5406" width="3.77734375" bestFit="1" customWidth="1"/>
    <col min="5407" max="5407" width="4.5546875" bestFit="1" customWidth="1"/>
    <col min="5631" max="5631" width="8.21875" bestFit="1" customWidth="1"/>
    <col min="5632" max="5632" width="3.88671875" bestFit="1" customWidth="1"/>
    <col min="5633" max="5633" width="3.6640625" customWidth="1"/>
    <col min="5634" max="5634" width="3.88671875" bestFit="1" customWidth="1"/>
    <col min="5635" max="5635" width="3.88671875" customWidth="1"/>
    <col min="5636" max="5636" width="7.33203125" customWidth="1"/>
    <col min="5637" max="5637" width="3.21875" customWidth="1"/>
    <col min="5638" max="5638" width="10.33203125" bestFit="1" customWidth="1"/>
    <col min="5639" max="5640" width="3.88671875" bestFit="1" customWidth="1"/>
    <col min="5641" max="5642" width="3.6640625" customWidth="1"/>
    <col min="5643" max="5643" width="8" customWidth="1"/>
    <col min="5644" max="5644" width="3.21875" customWidth="1"/>
    <col min="5645" max="5645" width="6.88671875" bestFit="1" customWidth="1"/>
    <col min="5646" max="5646" width="3.77734375" bestFit="1" customWidth="1"/>
    <col min="5647" max="5647" width="3.88671875" bestFit="1" customWidth="1"/>
    <col min="5648" max="5649" width="3.6640625" customWidth="1"/>
    <col min="5650" max="5650" width="7.109375" customWidth="1"/>
    <col min="5651" max="5651" width="3.21875" customWidth="1"/>
    <col min="5652" max="5659" width="3.77734375" bestFit="1" customWidth="1"/>
    <col min="5660" max="5661" width="4.5546875" bestFit="1" customWidth="1"/>
    <col min="5662" max="5662" width="3.77734375" bestFit="1" customWidth="1"/>
    <col min="5663" max="5663" width="4.5546875" bestFit="1" customWidth="1"/>
    <col min="5887" max="5887" width="8.21875" bestFit="1" customWidth="1"/>
    <col min="5888" max="5888" width="3.88671875" bestFit="1" customWidth="1"/>
    <col min="5889" max="5889" width="3.6640625" customWidth="1"/>
    <col min="5890" max="5890" width="3.88671875" bestFit="1" customWidth="1"/>
    <col min="5891" max="5891" width="3.88671875" customWidth="1"/>
    <col min="5892" max="5892" width="7.33203125" customWidth="1"/>
    <col min="5893" max="5893" width="3.21875" customWidth="1"/>
    <col min="5894" max="5894" width="10.33203125" bestFit="1" customWidth="1"/>
    <col min="5895" max="5896" width="3.88671875" bestFit="1" customWidth="1"/>
    <col min="5897" max="5898" width="3.6640625" customWidth="1"/>
    <col min="5899" max="5899" width="8" customWidth="1"/>
    <col min="5900" max="5900" width="3.21875" customWidth="1"/>
    <col min="5901" max="5901" width="6.88671875" bestFit="1" customWidth="1"/>
    <col min="5902" max="5902" width="3.77734375" bestFit="1" customWidth="1"/>
    <col min="5903" max="5903" width="3.88671875" bestFit="1" customWidth="1"/>
    <col min="5904" max="5905" width="3.6640625" customWidth="1"/>
    <col min="5906" max="5906" width="7.109375" customWidth="1"/>
    <col min="5907" max="5907" width="3.21875" customWidth="1"/>
    <col min="5908" max="5915" width="3.77734375" bestFit="1" customWidth="1"/>
    <col min="5916" max="5917" width="4.5546875" bestFit="1" customWidth="1"/>
    <col min="5918" max="5918" width="3.77734375" bestFit="1" customWidth="1"/>
    <col min="5919" max="5919" width="4.5546875" bestFit="1" customWidth="1"/>
    <col min="6143" max="6143" width="8.21875" bestFit="1" customWidth="1"/>
    <col min="6144" max="6144" width="3.88671875" bestFit="1" customWidth="1"/>
    <col min="6145" max="6145" width="3.6640625" customWidth="1"/>
    <col min="6146" max="6146" width="3.88671875" bestFit="1" customWidth="1"/>
    <col min="6147" max="6147" width="3.88671875" customWidth="1"/>
    <col min="6148" max="6148" width="7.33203125" customWidth="1"/>
    <col min="6149" max="6149" width="3.21875" customWidth="1"/>
    <col min="6150" max="6150" width="10.33203125" bestFit="1" customWidth="1"/>
    <col min="6151" max="6152" width="3.88671875" bestFit="1" customWidth="1"/>
    <col min="6153" max="6154" width="3.6640625" customWidth="1"/>
    <col min="6155" max="6155" width="8" customWidth="1"/>
    <col min="6156" max="6156" width="3.21875" customWidth="1"/>
    <col min="6157" max="6157" width="6.88671875" bestFit="1" customWidth="1"/>
    <col min="6158" max="6158" width="3.77734375" bestFit="1" customWidth="1"/>
    <col min="6159" max="6159" width="3.88671875" bestFit="1" customWidth="1"/>
    <col min="6160" max="6161" width="3.6640625" customWidth="1"/>
    <col min="6162" max="6162" width="7.109375" customWidth="1"/>
    <col min="6163" max="6163" width="3.21875" customWidth="1"/>
    <col min="6164" max="6171" width="3.77734375" bestFit="1" customWidth="1"/>
    <col min="6172" max="6173" width="4.5546875" bestFit="1" customWidth="1"/>
    <col min="6174" max="6174" width="3.77734375" bestFit="1" customWidth="1"/>
    <col min="6175" max="6175" width="4.5546875" bestFit="1" customWidth="1"/>
    <col min="6399" max="6399" width="8.21875" bestFit="1" customWidth="1"/>
    <col min="6400" max="6400" width="3.88671875" bestFit="1" customWidth="1"/>
    <col min="6401" max="6401" width="3.6640625" customWidth="1"/>
    <col min="6402" max="6402" width="3.88671875" bestFit="1" customWidth="1"/>
    <col min="6403" max="6403" width="3.88671875" customWidth="1"/>
    <col min="6404" max="6404" width="7.33203125" customWidth="1"/>
    <col min="6405" max="6405" width="3.21875" customWidth="1"/>
    <col min="6406" max="6406" width="10.33203125" bestFit="1" customWidth="1"/>
    <col min="6407" max="6408" width="3.88671875" bestFit="1" customWidth="1"/>
    <col min="6409" max="6410" width="3.6640625" customWidth="1"/>
    <col min="6411" max="6411" width="8" customWidth="1"/>
    <col min="6412" max="6412" width="3.21875" customWidth="1"/>
    <col min="6413" max="6413" width="6.88671875" bestFit="1" customWidth="1"/>
    <col min="6414" max="6414" width="3.77734375" bestFit="1" customWidth="1"/>
    <col min="6415" max="6415" width="3.88671875" bestFit="1" customWidth="1"/>
    <col min="6416" max="6417" width="3.6640625" customWidth="1"/>
    <col min="6418" max="6418" width="7.109375" customWidth="1"/>
    <col min="6419" max="6419" width="3.21875" customWidth="1"/>
    <col min="6420" max="6427" width="3.77734375" bestFit="1" customWidth="1"/>
    <col min="6428" max="6429" width="4.5546875" bestFit="1" customWidth="1"/>
    <col min="6430" max="6430" width="3.77734375" bestFit="1" customWidth="1"/>
    <col min="6431" max="6431" width="4.5546875" bestFit="1" customWidth="1"/>
    <col min="6655" max="6655" width="8.21875" bestFit="1" customWidth="1"/>
    <col min="6656" max="6656" width="3.88671875" bestFit="1" customWidth="1"/>
    <col min="6657" max="6657" width="3.6640625" customWidth="1"/>
    <col min="6658" max="6658" width="3.88671875" bestFit="1" customWidth="1"/>
    <col min="6659" max="6659" width="3.88671875" customWidth="1"/>
    <col min="6660" max="6660" width="7.33203125" customWidth="1"/>
    <col min="6661" max="6661" width="3.21875" customWidth="1"/>
    <col min="6662" max="6662" width="10.33203125" bestFit="1" customWidth="1"/>
    <col min="6663" max="6664" width="3.88671875" bestFit="1" customWidth="1"/>
    <col min="6665" max="6666" width="3.6640625" customWidth="1"/>
    <col min="6667" max="6667" width="8" customWidth="1"/>
    <col min="6668" max="6668" width="3.21875" customWidth="1"/>
    <col min="6669" max="6669" width="6.88671875" bestFit="1" customWidth="1"/>
    <col min="6670" max="6670" width="3.77734375" bestFit="1" customWidth="1"/>
    <col min="6671" max="6671" width="3.88671875" bestFit="1" customWidth="1"/>
    <col min="6672" max="6673" width="3.6640625" customWidth="1"/>
    <col min="6674" max="6674" width="7.109375" customWidth="1"/>
    <col min="6675" max="6675" width="3.21875" customWidth="1"/>
    <col min="6676" max="6683" width="3.77734375" bestFit="1" customWidth="1"/>
    <col min="6684" max="6685" width="4.5546875" bestFit="1" customWidth="1"/>
    <col min="6686" max="6686" width="3.77734375" bestFit="1" customWidth="1"/>
    <col min="6687" max="6687" width="4.5546875" bestFit="1" customWidth="1"/>
    <col min="6911" max="6911" width="8.21875" bestFit="1" customWidth="1"/>
    <col min="6912" max="6912" width="3.88671875" bestFit="1" customWidth="1"/>
    <col min="6913" max="6913" width="3.6640625" customWidth="1"/>
    <col min="6914" max="6914" width="3.88671875" bestFit="1" customWidth="1"/>
    <col min="6915" max="6915" width="3.88671875" customWidth="1"/>
    <col min="6916" max="6916" width="7.33203125" customWidth="1"/>
    <col min="6917" max="6917" width="3.21875" customWidth="1"/>
    <col min="6918" max="6918" width="10.33203125" bestFit="1" customWidth="1"/>
    <col min="6919" max="6920" width="3.88671875" bestFit="1" customWidth="1"/>
    <col min="6921" max="6922" width="3.6640625" customWidth="1"/>
    <col min="6923" max="6923" width="8" customWidth="1"/>
    <col min="6924" max="6924" width="3.21875" customWidth="1"/>
    <col min="6925" max="6925" width="6.88671875" bestFit="1" customWidth="1"/>
    <col min="6926" max="6926" width="3.77734375" bestFit="1" customWidth="1"/>
    <col min="6927" max="6927" width="3.88671875" bestFit="1" customWidth="1"/>
    <col min="6928" max="6929" width="3.6640625" customWidth="1"/>
    <col min="6930" max="6930" width="7.109375" customWidth="1"/>
    <col min="6931" max="6931" width="3.21875" customWidth="1"/>
    <col min="6932" max="6939" width="3.77734375" bestFit="1" customWidth="1"/>
    <col min="6940" max="6941" width="4.5546875" bestFit="1" customWidth="1"/>
    <col min="6942" max="6942" width="3.77734375" bestFit="1" customWidth="1"/>
    <col min="6943" max="6943" width="4.5546875" bestFit="1" customWidth="1"/>
    <col min="7167" max="7167" width="8.21875" bestFit="1" customWidth="1"/>
    <col min="7168" max="7168" width="3.88671875" bestFit="1" customWidth="1"/>
    <col min="7169" max="7169" width="3.6640625" customWidth="1"/>
    <col min="7170" max="7170" width="3.88671875" bestFit="1" customWidth="1"/>
    <col min="7171" max="7171" width="3.88671875" customWidth="1"/>
    <col min="7172" max="7172" width="7.33203125" customWidth="1"/>
    <col min="7173" max="7173" width="3.21875" customWidth="1"/>
    <col min="7174" max="7174" width="10.33203125" bestFit="1" customWidth="1"/>
    <col min="7175" max="7176" width="3.88671875" bestFit="1" customWidth="1"/>
    <col min="7177" max="7178" width="3.6640625" customWidth="1"/>
    <col min="7179" max="7179" width="8" customWidth="1"/>
    <col min="7180" max="7180" width="3.21875" customWidth="1"/>
    <col min="7181" max="7181" width="6.88671875" bestFit="1" customWidth="1"/>
    <col min="7182" max="7182" width="3.77734375" bestFit="1" customWidth="1"/>
    <col min="7183" max="7183" width="3.88671875" bestFit="1" customWidth="1"/>
    <col min="7184" max="7185" width="3.6640625" customWidth="1"/>
    <col min="7186" max="7186" width="7.109375" customWidth="1"/>
    <col min="7187" max="7187" width="3.21875" customWidth="1"/>
    <col min="7188" max="7195" width="3.77734375" bestFit="1" customWidth="1"/>
    <col min="7196" max="7197" width="4.5546875" bestFit="1" customWidth="1"/>
    <col min="7198" max="7198" width="3.77734375" bestFit="1" customWidth="1"/>
    <col min="7199" max="7199" width="4.5546875" bestFit="1" customWidth="1"/>
    <col min="7423" max="7423" width="8.21875" bestFit="1" customWidth="1"/>
    <col min="7424" max="7424" width="3.88671875" bestFit="1" customWidth="1"/>
    <col min="7425" max="7425" width="3.6640625" customWidth="1"/>
    <col min="7426" max="7426" width="3.88671875" bestFit="1" customWidth="1"/>
    <col min="7427" max="7427" width="3.88671875" customWidth="1"/>
    <col min="7428" max="7428" width="7.33203125" customWidth="1"/>
    <col min="7429" max="7429" width="3.21875" customWidth="1"/>
    <col min="7430" max="7430" width="10.33203125" bestFit="1" customWidth="1"/>
    <col min="7431" max="7432" width="3.88671875" bestFit="1" customWidth="1"/>
    <col min="7433" max="7434" width="3.6640625" customWidth="1"/>
    <col min="7435" max="7435" width="8" customWidth="1"/>
    <col min="7436" max="7436" width="3.21875" customWidth="1"/>
    <col min="7437" max="7437" width="6.88671875" bestFit="1" customWidth="1"/>
    <col min="7438" max="7438" width="3.77734375" bestFit="1" customWidth="1"/>
    <col min="7439" max="7439" width="3.88671875" bestFit="1" customWidth="1"/>
    <col min="7440" max="7441" width="3.6640625" customWidth="1"/>
    <col min="7442" max="7442" width="7.109375" customWidth="1"/>
    <col min="7443" max="7443" width="3.21875" customWidth="1"/>
    <col min="7444" max="7451" width="3.77734375" bestFit="1" customWidth="1"/>
    <col min="7452" max="7453" width="4.5546875" bestFit="1" customWidth="1"/>
    <col min="7454" max="7454" width="3.77734375" bestFit="1" customWidth="1"/>
    <col min="7455" max="7455" width="4.5546875" bestFit="1" customWidth="1"/>
    <col min="7679" max="7679" width="8.21875" bestFit="1" customWidth="1"/>
    <col min="7680" max="7680" width="3.88671875" bestFit="1" customWidth="1"/>
    <col min="7681" max="7681" width="3.6640625" customWidth="1"/>
    <col min="7682" max="7682" width="3.88671875" bestFit="1" customWidth="1"/>
    <col min="7683" max="7683" width="3.88671875" customWidth="1"/>
    <col min="7684" max="7684" width="7.33203125" customWidth="1"/>
    <col min="7685" max="7685" width="3.21875" customWidth="1"/>
    <col min="7686" max="7686" width="10.33203125" bestFit="1" customWidth="1"/>
    <col min="7687" max="7688" width="3.88671875" bestFit="1" customWidth="1"/>
    <col min="7689" max="7690" width="3.6640625" customWidth="1"/>
    <col min="7691" max="7691" width="8" customWidth="1"/>
    <col min="7692" max="7692" width="3.21875" customWidth="1"/>
    <col min="7693" max="7693" width="6.88671875" bestFit="1" customWidth="1"/>
    <col min="7694" max="7694" width="3.77734375" bestFit="1" customWidth="1"/>
    <col min="7695" max="7695" width="3.88671875" bestFit="1" customWidth="1"/>
    <col min="7696" max="7697" width="3.6640625" customWidth="1"/>
    <col min="7698" max="7698" width="7.109375" customWidth="1"/>
    <col min="7699" max="7699" width="3.21875" customWidth="1"/>
    <col min="7700" max="7707" width="3.77734375" bestFit="1" customWidth="1"/>
    <col min="7708" max="7709" width="4.5546875" bestFit="1" customWidth="1"/>
    <col min="7710" max="7710" width="3.77734375" bestFit="1" customWidth="1"/>
    <col min="7711" max="7711" width="4.5546875" bestFit="1" customWidth="1"/>
    <col min="7935" max="7935" width="8.21875" bestFit="1" customWidth="1"/>
    <col min="7936" max="7936" width="3.88671875" bestFit="1" customWidth="1"/>
    <col min="7937" max="7937" width="3.6640625" customWidth="1"/>
    <col min="7938" max="7938" width="3.88671875" bestFit="1" customWidth="1"/>
    <col min="7939" max="7939" width="3.88671875" customWidth="1"/>
    <col min="7940" max="7940" width="7.33203125" customWidth="1"/>
    <col min="7941" max="7941" width="3.21875" customWidth="1"/>
    <col min="7942" max="7942" width="10.33203125" bestFit="1" customWidth="1"/>
    <col min="7943" max="7944" width="3.88671875" bestFit="1" customWidth="1"/>
    <col min="7945" max="7946" width="3.6640625" customWidth="1"/>
    <col min="7947" max="7947" width="8" customWidth="1"/>
    <col min="7948" max="7948" width="3.21875" customWidth="1"/>
    <col min="7949" max="7949" width="6.88671875" bestFit="1" customWidth="1"/>
    <col min="7950" max="7950" width="3.77734375" bestFit="1" customWidth="1"/>
    <col min="7951" max="7951" width="3.88671875" bestFit="1" customWidth="1"/>
    <col min="7952" max="7953" width="3.6640625" customWidth="1"/>
    <col min="7954" max="7954" width="7.109375" customWidth="1"/>
    <col min="7955" max="7955" width="3.21875" customWidth="1"/>
    <col min="7956" max="7963" width="3.77734375" bestFit="1" customWidth="1"/>
    <col min="7964" max="7965" width="4.5546875" bestFit="1" customWidth="1"/>
    <col min="7966" max="7966" width="3.77734375" bestFit="1" customWidth="1"/>
    <col min="7967" max="7967" width="4.5546875" bestFit="1" customWidth="1"/>
    <col min="8191" max="8191" width="8.21875" bestFit="1" customWidth="1"/>
    <col min="8192" max="8192" width="3.88671875" bestFit="1" customWidth="1"/>
    <col min="8193" max="8193" width="3.6640625" customWidth="1"/>
    <col min="8194" max="8194" width="3.88671875" bestFit="1" customWidth="1"/>
    <col min="8195" max="8195" width="3.88671875" customWidth="1"/>
    <col min="8196" max="8196" width="7.33203125" customWidth="1"/>
    <col min="8197" max="8197" width="3.21875" customWidth="1"/>
    <col min="8198" max="8198" width="10.33203125" bestFit="1" customWidth="1"/>
    <col min="8199" max="8200" width="3.88671875" bestFit="1" customWidth="1"/>
    <col min="8201" max="8202" width="3.6640625" customWidth="1"/>
    <col min="8203" max="8203" width="8" customWidth="1"/>
    <col min="8204" max="8204" width="3.21875" customWidth="1"/>
    <col min="8205" max="8205" width="6.88671875" bestFit="1" customWidth="1"/>
    <col min="8206" max="8206" width="3.77734375" bestFit="1" customWidth="1"/>
    <col min="8207" max="8207" width="3.88671875" bestFit="1" customWidth="1"/>
    <col min="8208" max="8209" width="3.6640625" customWidth="1"/>
    <col min="8210" max="8210" width="7.109375" customWidth="1"/>
    <col min="8211" max="8211" width="3.21875" customWidth="1"/>
    <col min="8212" max="8219" width="3.77734375" bestFit="1" customWidth="1"/>
    <col min="8220" max="8221" width="4.5546875" bestFit="1" customWidth="1"/>
    <col min="8222" max="8222" width="3.77734375" bestFit="1" customWidth="1"/>
    <col min="8223" max="8223" width="4.5546875" bestFit="1" customWidth="1"/>
    <col min="8447" max="8447" width="8.21875" bestFit="1" customWidth="1"/>
    <col min="8448" max="8448" width="3.88671875" bestFit="1" customWidth="1"/>
    <col min="8449" max="8449" width="3.6640625" customWidth="1"/>
    <col min="8450" max="8450" width="3.88671875" bestFit="1" customWidth="1"/>
    <col min="8451" max="8451" width="3.88671875" customWidth="1"/>
    <col min="8452" max="8452" width="7.33203125" customWidth="1"/>
    <col min="8453" max="8453" width="3.21875" customWidth="1"/>
    <col min="8454" max="8454" width="10.33203125" bestFit="1" customWidth="1"/>
    <col min="8455" max="8456" width="3.88671875" bestFit="1" customWidth="1"/>
    <col min="8457" max="8458" width="3.6640625" customWidth="1"/>
    <col min="8459" max="8459" width="8" customWidth="1"/>
    <col min="8460" max="8460" width="3.21875" customWidth="1"/>
    <col min="8461" max="8461" width="6.88671875" bestFit="1" customWidth="1"/>
    <col min="8462" max="8462" width="3.77734375" bestFit="1" customWidth="1"/>
    <col min="8463" max="8463" width="3.88671875" bestFit="1" customWidth="1"/>
    <col min="8464" max="8465" width="3.6640625" customWidth="1"/>
    <col min="8466" max="8466" width="7.109375" customWidth="1"/>
    <col min="8467" max="8467" width="3.21875" customWidth="1"/>
    <col min="8468" max="8475" width="3.77734375" bestFit="1" customWidth="1"/>
    <col min="8476" max="8477" width="4.5546875" bestFit="1" customWidth="1"/>
    <col min="8478" max="8478" width="3.77734375" bestFit="1" customWidth="1"/>
    <col min="8479" max="8479" width="4.5546875" bestFit="1" customWidth="1"/>
    <col min="8703" max="8703" width="8.21875" bestFit="1" customWidth="1"/>
    <col min="8704" max="8704" width="3.88671875" bestFit="1" customWidth="1"/>
    <col min="8705" max="8705" width="3.6640625" customWidth="1"/>
    <col min="8706" max="8706" width="3.88671875" bestFit="1" customWidth="1"/>
    <col min="8707" max="8707" width="3.88671875" customWidth="1"/>
    <col min="8708" max="8708" width="7.33203125" customWidth="1"/>
    <col min="8709" max="8709" width="3.21875" customWidth="1"/>
    <col min="8710" max="8710" width="10.33203125" bestFit="1" customWidth="1"/>
    <col min="8711" max="8712" width="3.88671875" bestFit="1" customWidth="1"/>
    <col min="8713" max="8714" width="3.6640625" customWidth="1"/>
    <col min="8715" max="8715" width="8" customWidth="1"/>
    <col min="8716" max="8716" width="3.21875" customWidth="1"/>
    <col min="8717" max="8717" width="6.88671875" bestFit="1" customWidth="1"/>
    <col min="8718" max="8718" width="3.77734375" bestFit="1" customWidth="1"/>
    <col min="8719" max="8719" width="3.88671875" bestFit="1" customWidth="1"/>
    <col min="8720" max="8721" width="3.6640625" customWidth="1"/>
    <col min="8722" max="8722" width="7.109375" customWidth="1"/>
    <col min="8723" max="8723" width="3.21875" customWidth="1"/>
    <col min="8724" max="8731" width="3.77734375" bestFit="1" customWidth="1"/>
    <col min="8732" max="8733" width="4.5546875" bestFit="1" customWidth="1"/>
    <col min="8734" max="8734" width="3.77734375" bestFit="1" customWidth="1"/>
    <col min="8735" max="8735" width="4.5546875" bestFit="1" customWidth="1"/>
    <col min="8959" max="8959" width="8.21875" bestFit="1" customWidth="1"/>
    <col min="8960" max="8960" width="3.88671875" bestFit="1" customWidth="1"/>
    <col min="8961" max="8961" width="3.6640625" customWidth="1"/>
    <col min="8962" max="8962" width="3.88671875" bestFit="1" customWidth="1"/>
    <col min="8963" max="8963" width="3.88671875" customWidth="1"/>
    <col min="8964" max="8964" width="7.33203125" customWidth="1"/>
    <col min="8965" max="8965" width="3.21875" customWidth="1"/>
    <col min="8966" max="8966" width="10.33203125" bestFit="1" customWidth="1"/>
    <col min="8967" max="8968" width="3.88671875" bestFit="1" customWidth="1"/>
    <col min="8969" max="8970" width="3.6640625" customWidth="1"/>
    <col min="8971" max="8971" width="8" customWidth="1"/>
    <col min="8972" max="8972" width="3.21875" customWidth="1"/>
    <col min="8973" max="8973" width="6.88671875" bestFit="1" customWidth="1"/>
    <col min="8974" max="8974" width="3.77734375" bestFit="1" customWidth="1"/>
    <col min="8975" max="8975" width="3.88671875" bestFit="1" customWidth="1"/>
    <col min="8976" max="8977" width="3.6640625" customWidth="1"/>
    <col min="8978" max="8978" width="7.109375" customWidth="1"/>
    <col min="8979" max="8979" width="3.21875" customWidth="1"/>
    <col min="8980" max="8987" width="3.77734375" bestFit="1" customWidth="1"/>
    <col min="8988" max="8989" width="4.5546875" bestFit="1" customWidth="1"/>
    <col min="8990" max="8990" width="3.77734375" bestFit="1" customWidth="1"/>
    <col min="8991" max="8991" width="4.5546875" bestFit="1" customWidth="1"/>
    <col min="9215" max="9215" width="8.21875" bestFit="1" customWidth="1"/>
    <col min="9216" max="9216" width="3.88671875" bestFit="1" customWidth="1"/>
    <col min="9217" max="9217" width="3.6640625" customWidth="1"/>
    <col min="9218" max="9218" width="3.88671875" bestFit="1" customWidth="1"/>
    <col min="9219" max="9219" width="3.88671875" customWidth="1"/>
    <col min="9220" max="9220" width="7.33203125" customWidth="1"/>
    <col min="9221" max="9221" width="3.21875" customWidth="1"/>
    <col min="9222" max="9222" width="10.33203125" bestFit="1" customWidth="1"/>
    <col min="9223" max="9224" width="3.88671875" bestFit="1" customWidth="1"/>
    <col min="9225" max="9226" width="3.6640625" customWidth="1"/>
    <col min="9227" max="9227" width="8" customWidth="1"/>
    <col min="9228" max="9228" width="3.21875" customWidth="1"/>
    <col min="9229" max="9229" width="6.88671875" bestFit="1" customWidth="1"/>
    <col min="9230" max="9230" width="3.77734375" bestFit="1" customWidth="1"/>
    <col min="9231" max="9231" width="3.88671875" bestFit="1" customWidth="1"/>
    <col min="9232" max="9233" width="3.6640625" customWidth="1"/>
    <col min="9234" max="9234" width="7.109375" customWidth="1"/>
    <col min="9235" max="9235" width="3.21875" customWidth="1"/>
    <col min="9236" max="9243" width="3.77734375" bestFit="1" customWidth="1"/>
    <col min="9244" max="9245" width="4.5546875" bestFit="1" customWidth="1"/>
    <col min="9246" max="9246" width="3.77734375" bestFit="1" customWidth="1"/>
    <col min="9247" max="9247" width="4.5546875" bestFit="1" customWidth="1"/>
    <col min="9471" max="9471" width="8.21875" bestFit="1" customWidth="1"/>
    <col min="9472" max="9472" width="3.88671875" bestFit="1" customWidth="1"/>
    <col min="9473" max="9473" width="3.6640625" customWidth="1"/>
    <col min="9474" max="9474" width="3.88671875" bestFit="1" customWidth="1"/>
    <col min="9475" max="9475" width="3.88671875" customWidth="1"/>
    <col min="9476" max="9476" width="7.33203125" customWidth="1"/>
    <col min="9477" max="9477" width="3.21875" customWidth="1"/>
    <col min="9478" max="9478" width="10.33203125" bestFit="1" customWidth="1"/>
    <col min="9479" max="9480" width="3.88671875" bestFit="1" customWidth="1"/>
    <col min="9481" max="9482" width="3.6640625" customWidth="1"/>
    <col min="9483" max="9483" width="8" customWidth="1"/>
    <col min="9484" max="9484" width="3.21875" customWidth="1"/>
    <col min="9485" max="9485" width="6.88671875" bestFit="1" customWidth="1"/>
    <col min="9486" max="9486" width="3.77734375" bestFit="1" customWidth="1"/>
    <col min="9487" max="9487" width="3.88671875" bestFit="1" customWidth="1"/>
    <col min="9488" max="9489" width="3.6640625" customWidth="1"/>
    <col min="9490" max="9490" width="7.109375" customWidth="1"/>
    <col min="9491" max="9491" width="3.21875" customWidth="1"/>
    <col min="9492" max="9499" width="3.77734375" bestFit="1" customWidth="1"/>
    <col min="9500" max="9501" width="4.5546875" bestFit="1" customWidth="1"/>
    <col min="9502" max="9502" width="3.77734375" bestFit="1" customWidth="1"/>
    <col min="9503" max="9503" width="4.5546875" bestFit="1" customWidth="1"/>
    <col min="9727" max="9727" width="8.21875" bestFit="1" customWidth="1"/>
    <col min="9728" max="9728" width="3.88671875" bestFit="1" customWidth="1"/>
    <col min="9729" max="9729" width="3.6640625" customWidth="1"/>
    <col min="9730" max="9730" width="3.88671875" bestFit="1" customWidth="1"/>
    <col min="9731" max="9731" width="3.88671875" customWidth="1"/>
    <col min="9732" max="9732" width="7.33203125" customWidth="1"/>
    <col min="9733" max="9733" width="3.21875" customWidth="1"/>
    <col min="9734" max="9734" width="10.33203125" bestFit="1" customWidth="1"/>
    <col min="9735" max="9736" width="3.88671875" bestFit="1" customWidth="1"/>
    <col min="9737" max="9738" width="3.6640625" customWidth="1"/>
    <col min="9739" max="9739" width="8" customWidth="1"/>
    <col min="9740" max="9740" width="3.21875" customWidth="1"/>
    <col min="9741" max="9741" width="6.88671875" bestFit="1" customWidth="1"/>
    <col min="9742" max="9742" width="3.77734375" bestFit="1" customWidth="1"/>
    <col min="9743" max="9743" width="3.88671875" bestFit="1" customWidth="1"/>
    <col min="9744" max="9745" width="3.6640625" customWidth="1"/>
    <col min="9746" max="9746" width="7.109375" customWidth="1"/>
    <col min="9747" max="9747" width="3.21875" customWidth="1"/>
    <col min="9748" max="9755" width="3.77734375" bestFit="1" customWidth="1"/>
    <col min="9756" max="9757" width="4.5546875" bestFit="1" customWidth="1"/>
    <col min="9758" max="9758" width="3.77734375" bestFit="1" customWidth="1"/>
    <col min="9759" max="9759" width="4.5546875" bestFit="1" customWidth="1"/>
    <col min="9983" max="9983" width="8.21875" bestFit="1" customWidth="1"/>
    <col min="9984" max="9984" width="3.88671875" bestFit="1" customWidth="1"/>
    <col min="9985" max="9985" width="3.6640625" customWidth="1"/>
    <col min="9986" max="9986" width="3.88671875" bestFit="1" customWidth="1"/>
    <col min="9987" max="9987" width="3.88671875" customWidth="1"/>
    <col min="9988" max="9988" width="7.33203125" customWidth="1"/>
    <col min="9989" max="9989" width="3.21875" customWidth="1"/>
    <col min="9990" max="9990" width="10.33203125" bestFit="1" customWidth="1"/>
    <col min="9991" max="9992" width="3.88671875" bestFit="1" customWidth="1"/>
    <col min="9993" max="9994" width="3.6640625" customWidth="1"/>
    <col min="9995" max="9995" width="8" customWidth="1"/>
    <col min="9996" max="9996" width="3.21875" customWidth="1"/>
    <col min="9997" max="9997" width="6.88671875" bestFit="1" customWidth="1"/>
    <col min="9998" max="9998" width="3.77734375" bestFit="1" customWidth="1"/>
    <col min="9999" max="9999" width="3.88671875" bestFit="1" customWidth="1"/>
    <col min="10000" max="10001" width="3.6640625" customWidth="1"/>
    <col min="10002" max="10002" width="7.109375" customWidth="1"/>
    <col min="10003" max="10003" width="3.21875" customWidth="1"/>
    <col min="10004" max="10011" width="3.77734375" bestFit="1" customWidth="1"/>
    <col min="10012" max="10013" width="4.5546875" bestFit="1" customWidth="1"/>
    <col min="10014" max="10014" width="3.77734375" bestFit="1" customWidth="1"/>
    <col min="10015" max="10015" width="4.5546875" bestFit="1" customWidth="1"/>
    <col min="10239" max="10239" width="8.21875" bestFit="1" customWidth="1"/>
    <col min="10240" max="10240" width="3.88671875" bestFit="1" customWidth="1"/>
    <col min="10241" max="10241" width="3.6640625" customWidth="1"/>
    <col min="10242" max="10242" width="3.88671875" bestFit="1" customWidth="1"/>
    <col min="10243" max="10243" width="3.88671875" customWidth="1"/>
    <col min="10244" max="10244" width="7.33203125" customWidth="1"/>
    <col min="10245" max="10245" width="3.21875" customWidth="1"/>
    <col min="10246" max="10246" width="10.33203125" bestFit="1" customWidth="1"/>
    <col min="10247" max="10248" width="3.88671875" bestFit="1" customWidth="1"/>
    <col min="10249" max="10250" width="3.6640625" customWidth="1"/>
    <col min="10251" max="10251" width="8" customWidth="1"/>
    <col min="10252" max="10252" width="3.21875" customWidth="1"/>
    <col min="10253" max="10253" width="6.88671875" bestFit="1" customWidth="1"/>
    <col min="10254" max="10254" width="3.77734375" bestFit="1" customWidth="1"/>
    <col min="10255" max="10255" width="3.88671875" bestFit="1" customWidth="1"/>
    <col min="10256" max="10257" width="3.6640625" customWidth="1"/>
    <col min="10258" max="10258" width="7.109375" customWidth="1"/>
    <col min="10259" max="10259" width="3.21875" customWidth="1"/>
    <col min="10260" max="10267" width="3.77734375" bestFit="1" customWidth="1"/>
    <col min="10268" max="10269" width="4.5546875" bestFit="1" customWidth="1"/>
    <col min="10270" max="10270" width="3.77734375" bestFit="1" customWidth="1"/>
    <col min="10271" max="10271" width="4.5546875" bestFit="1" customWidth="1"/>
    <col min="10495" max="10495" width="8.21875" bestFit="1" customWidth="1"/>
    <col min="10496" max="10496" width="3.88671875" bestFit="1" customWidth="1"/>
    <col min="10497" max="10497" width="3.6640625" customWidth="1"/>
    <col min="10498" max="10498" width="3.88671875" bestFit="1" customWidth="1"/>
    <col min="10499" max="10499" width="3.88671875" customWidth="1"/>
    <col min="10500" max="10500" width="7.33203125" customWidth="1"/>
    <col min="10501" max="10501" width="3.21875" customWidth="1"/>
    <col min="10502" max="10502" width="10.33203125" bestFit="1" customWidth="1"/>
    <col min="10503" max="10504" width="3.88671875" bestFit="1" customWidth="1"/>
    <col min="10505" max="10506" width="3.6640625" customWidth="1"/>
    <col min="10507" max="10507" width="8" customWidth="1"/>
    <col min="10508" max="10508" width="3.21875" customWidth="1"/>
    <col min="10509" max="10509" width="6.88671875" bestFit="1" customWidth="1"/>
    <col min="10510" max="10510" width="3.77734375" bestFit="1" customWidth="1"/>
    <col min="10511" max="10511" width="3.88671875" bestFit="1" customWidth="1"/>
    <col min="10512" max="10513" width="3.6640625" customWidth="1"/>
    <col min="10514" max="10514" width="7.109375" customWidth="1"/>
    <col min="10515" max="10515" width="3.21875" customWidth="1"/>
    <col min="10516" max="10523" width="3.77734375" bestFit="1" customWidth="1"/>
    <col min="10524" max="10525" width="4.5546875" bestFit="1" customWidth="1"/>
    <col min="10526" max="10526" width="3.77734375" bestFit="1" customWidth="1"/>
    <col min="10527" max="10527" width="4.5546875" bestFit="1" customWidth="1"/>
    <col min="10751" max="10751" width="8.21875" bestFit="1" customWidth="1"/>
    <col min="10752" max="10752" width="3.88671875" bestFit="1" customWidth="1"/>
    <col min="10753" max="10753" width="3.6640625" customWidth="1"/>
    <col min="10754" max="10754" width="3.88671875" bestFit="1" customWidth="1"/>
    <col min="10755" max="10755" width="3.88671875" customWidth="1"/>
    <col min="10756" max="10756" width="7.33203125" customWidth="1"/>
    <col min="10757" max="10757" width="3.21875" customWidth="1"/>
    <col min="10758" max="10758" width="10.33203125" bestFit="1" customWidth="1"/>
    <col min="10759" max="10760" width="3.88671875" bestFit="1" customWidth="1"/>
    <col min="10761" max="10762" width="3.6640625" customWidth="1"/>
    <col min="10763" max="10763" width="8" customWidth="1"/>
    <col min="10764" max="10764" width="3.21875" customWidth="1"/>
    <col min="10765" max="10765" width="6.88671875" bestFit="1" customWidth="1"/>
    <col min="10766" max="10766" width="3.77734375" bestFit="1" customWidth="1"/>
    <col min="10767" max="10767" width="3.88671875" bestFit="1" customWidth="1"/>
    <col min="10768" max="10769" width="3.6640625" customWidth="1"/>
    <col min="10770" max="10770" width="7.109375" customWidth="1"/>
    <col min="10771" max="10771" width="3.21875" customWidth="1"/>
    <col min="10772" max="10779" width="3.77734375" bestFit="1" customWidth="1"/>
    <col min="10780" max="10781" width="4.5546875" bestFit="1" customWidth="1"/>
    <col min="10782" max="10782" width="3.77734375" bestFit="1" customWidth="1"/>
    <col min="10783" max="10783" width="4.5546875" bestFit="1" customWidth="1"/>
    <col min="11007" max="11007" width="8.21875" bestFit="1" customWidth="1"/>
    <col min="11008" max="11008" width="3.88671875" bestFit="1" customWidth="1"/>
    <col min="11009" max="11009" width="3.6640625" customWidth="1"/>
    <col min="11010" max="11010" width="3.88671875" bestFit="1" customWidth="1"/>
    <col min="11011" max="11011" width="3.88671875" customWidth="1"/>
    <col min="11012" max="11012" width="7.33203125" customWidth="1"/>
    <col min="11013" max="11013" width="3.21875" customWidth="1"/>
    <col min="11014" max="11014" width="10.33203125" bestFit="1" customWidth="1"/>
    <col min="11015" max="11016" width="3.88671875" bestFit="1" customWidth="1"/>
    <col min="11017" max="11018" width="3.6640625" customWidth="1"/>
    <col min="11019" max="11019" width="8" customWidth="1"/>
    <col min="11020" max="11020" width="3.21875" customWidth="1"/>
    <col min="11021" max="11021" width="6.88671875" bestFit="1" customWidth="1"/>
    <col min="11022" max="11022" width="3.77734375" bestFit="1" customWidth="1"/>
    <col min="11023" max="11023" width="3.88671875" bestFit="1" customWidth="1"/>
    <col min="11024" max="11025" width="3.6640625" customWidth="1"/>
    <col min="11026" max="11026" width="7.109375" customWidth="1"/>
    <col min="11027" max="11027" width="3.21875" customWidth="1"/>
    <col min="11028" max="11035" width="3.77734375" bestFit="1" customWidth="1"/>
    <col min="11036" max="11037" width="4.5546875" bestFit="1" customWidth="1"/>
    <col min="11038" max="11038" width="3.77734375" bestFit="1" customWidth="1"/>
    <col min="11039" max="11039" width="4.5546875" bestFit="1" customWidth="1"/>
    <col min="11263" max="11263" width="8.21875" bestFit="1" customWidth="1"/>
    <col min="11264" max="11264" width="3.88671875" bestFit="1" customWidth="1"/>
    <col min="11265" max="11265" width="3.6640625" customWidth="1"/>
    <col min="11266" max="11266" width="3.88671875" bestFit="1" customWidth="1"/>
    <col min="11267" max="11267" width="3.88671875" customWidth="1"/>
    <col min="11268" max="11268" width="7.33203125" customWidth="1"/>
    <col min="11269" max="11269" width="3.21875" customWidth="1"/>
    <col min="11270" max="11270" width="10.33203125" bestFit="1" customWidth="1"/>
    <col min="11271" max="11272" width="3.88671875" bestFit="1" customWidth="1"/>
    <col min="11273" max="11274" width="3.6640625" customWidth="1"/>
    <col min="11275" max="11275" width="8" customWidth="1"/>
    <col min="11276" max="11276" width="3.21875" customWidth="1"/>
    <col min="11277" max="11277" width="6.88671875" bestFit="1" customWidth="1"/>
    <col min="11278" max="11278" width="3.77734375" bestFit="1" customWidth="1"/>
    <col min="11279" max="11279" width="3.88671875" bestFit="1" customWidth="1"/>
    <col min="11280" max="11281" width="3.6640625" customWidth="1"/>
    <col min="11282" max="11282" width="7.109375" customWidth="1"/>
    <col min="11283" max="11283" width="3.21875" customWidth="1"/>
    <col min="11284" max="11291" width="3.77734375" bestFit="1" customWidth="1"/>
    <col min="11292" max="11293" width="4.5546875" bestFit="1" customWidth="1"/>
    <col min="11294" max="11294" width="3.77734375" bestFit="1" customWidth="1"/>
    <col min="11295" max="11295" width="4.5546875" bestFit="1" customWidth="1"/>
    <col min="11519" max="11519" width="8.21875" bestFit="1" customWidth="1"/>
    <col min="11520" max="11520" width="3.88671875" bestFit="1" customWidth="1"/>
    <col min="11521" max="11521" width="3.6640625" customWidth="1"/>
    <col min="11522" max="11522" width="3.88671875" bestFit="1" customWidth="1"/>
    <col min="11523" max="11523" width="3.88671875" customWidth="1"/>
    <col min="11524" max="11524" width="7.33203125" customWidth="1"/>
    <col min="11525" max="11525" width="3.21875" customWidth="1"/>
    <col min="11526" max="11526" width="10.33203125" bestFit="1" customWidth="1"/>
    <col min="11527" max="11528" width="3.88671875" bestFit="1" customWidth="1"/>
    <col min="11529" max="11530" width="3.6640625" customWidth="1"/>
    <col min="11531" max="11531" width="8" customWidth="1"/>
    <col min="11532" max="11532" width="3.21875" customWidth="1"/>
    <col min="11533" max="11533" width="6.88671875" bestFit="1" customWidth="1"/>
    <col min="11534" max="11534" width="3.77734375" bestFit="1" customWidth="1"/>
    <col min="11535" max="11535" width="3.88671875" bestFit="1" customWidth="1"/>
    <col min="11536" max="11537" width="3.6640625" customWidth="1"/>
    <col min="11538" max="11538" width="7.109375" customWidth="1"/>
    <col min="11539" max="11539" width="3.21875" customWidth="1"/>
    <col min="11540" max="11547" width="3.77734375" bestFit="1" customWidth="1"/>
    <col min="11548" max="11549" width="4.5546875" bestFit="1" customWidth="1"/>
    <col min="11550" max="11550" width="3.77734375" bestFit="1" customWidth="1"/>
    <col min="11551" max="11551" width="4.5546875" bestFit="1" customWidth="1"/>
    <col min="11775" max="11775" width="8.21875" bestFit="1" customWidth="1"/>
    <col min="11776" max="11776" width="3.88671875" bestFit="1" customWidth="1"/>
    <col min="11777" max="11777" width="3.6640625" customWidth="1"/>
    <col min="11778" max="11778" width="3.88671875" bestFit="1" customWidth="1"/>
    <col min="11779" max="11779" width="3.88671875" customWidth="1"/>
    <col min="11780" max="11780" width="7.33203125" customWidth="1"/>
    <col min="11781" max="11781" width="3.21875" customWidth="1"/>
    <col min="11782" max="11782" width="10.33203125" bestFit="1" customWidth="1"/>
    <col min="11783" max="11784" width="3.88671875" bestFit="1" customWidth="1"/>
    <col min="11785" max="11786" width="3.6640625" customWidth="1"/>
    <col min="11787" max="11787" width="8" customWidth="1"/>
    <col min="11788" max="11788" width="3.21875" customWidth="1"/>
    <col min="11789" max="11789" width="6.88671875" bestFit="1" customWidth="1"/>
    <col min="11790" max="11790" width="3.77734375" bestFit="1" customWidth="1"/>
    <col min="11791" max="11791" width="3.88671875" bestFit="1" customWidth="1"/>
    <col min="11792" max="11793" width="3.6640625" customWidth="1"/>
    <col min="11794" max="11794" width="7.109375" customWidth="1"/>
    <col min="11795" max="11795" width="3.21875" customWidth="1"/>
    <col min="11796" max="11803" width="3.77734375" bestFit="1" customWidth="1"/>
    <col min="11804" max="11805" width="4.5546875" bestFit="1" customWidth="1"/>
    <col min="11806" max="11806" width="3.77734375" bestFit="1" customWidth="1"/>
    <col min="11807" max="11807" width="4.5546875" bestFit="1" customWidth="1"/>
    <col min="12031" max="12031" width="8.21875" bestFit="1" customWidth="1"/>
    <col min="12032" max="12032" width="3.88671875" bestFit="1" customWidth="1"/>
    <col min="12033" max="12033" width="3.6640625" customWidth="1"/>
    <col min="12034" max="12034" width="3.88671875" bestFit="1" customWidth="1"/>
    <col min="12035" max="12035" width="3.88671875" customWidth="1"/>
    <col min="12036" max="12036" width="7.33203125" customWidth="1"/>
    <col min="12037" max="12037" width="3.21875" customWidth="1"/>
    <col min="12038" max="12038" width="10.33203125" bestFit="1" customWidth="1"/>
    <col min="12039" max="12040" width="3.88671875" bestFit="1" customWidth="1"/>
    <col min="12041" max="12042" width="3.6640625" customWidth="1"/>
    <col min="12043" max="12043" width="8" customWidth="1"/>
    <col min="12044" max="12044" width="3.21875" customWidth="1"/>
    <col min="12045" max="12045" width="6.88671875" bestFit="1" customWidth="1"/>
    <col min="12046" max="12046" width="3.77734375" bestFit="1" customWidth="1"/>
    <col min="12047" max="12047" width="3.88671875" bestFit="1" customWidth="1"/>
    <col min="12048" max="12049" width="3.6640625" customWidth="1"/>
    <col min="12050" max="12050" width="7.109375" customWidth="1"/>
    <col min="12051" max="12051" width="3.21875" customWidth="1"/>
    <col min="12052" max="12059" width="3.77734375" bestFit="1" customWidth="1"/>
    <col min="12060" max="12061" width="4.5546875" bestFit="1" customWidth="1"/>
    <col min="12062" max="12062" width="3.77734375" bestFit="1" customWidth="1"/>
    <col min="12063" max="12063" width="4.5546875" bestFit="1" customWidth="1"/>
    <col min="12287" max="12287" width="8.21875" bestFit="1" customWidth="1"/>
    <col min="12288" max="12288" width="3.88671875" bestFit="1" customWidth="1"/>
    <col min="12289" max="12289" width="3.6640625" customWidth="1"/>
    <col min="12290" max="12290" width="3.88671875" bestFit="1" customWidth="1"/>
    <col min="12291" max="12291" width="3.88671875" customWidth="1"/>
    <col min="12292" max="12292" width="7.33203125" customWidth="1"/>
    <col min="12293" max="12293" width="3.21875" customWidth="1"/>
    <col min="12294" max="12294" width="10.33203125" bestFit="1" customWidth="1"/>
    <col min="12295" max="12296" width="3.88671875" bestFit="1" customWidth="1"/>
    <col min="12297" max="12298" width="3.6640625" customWidth="1"/>
    <col min="12299" max="12299" width="8" customWidth="1"/>
    <col min="12300" max="12300" width="3.21875" customWidth="1"/>
    <col min="12301" max="12301" width="6.88671875" bestFit="1" customWidth="1"/>
    <col min="12302" max="12302" width="3.77734375" bestFit="1" customWidth="1"/>
    <col min="12303" max="12303" width="3.88671875" bestFit="1" customWidth="1"/>
    <col min="12304" max="12305" width="3.6640625" customWidth="1"/>
    <col min="12306" max="12306" width="7.109375" customWidth="1"/>
    <col min="12307" max="12307" width="3.21875" customWidth="1"/>
    <col min="12308" max="12315" width="3.77734375" bestFit="1" customWidth="1"/>
    <col min="12316" max="12317" width="4.5546875" bestFit="1" customWidth="1"/>
    <col min="12318" max="12318" width="3.77734375" bestFit="1" customWidth="1"/>
    <col min="12319" max="12319" width="4.5546875" bestFit="1" customWidth="1"/>
    <col min="12543" max="12543" width="8.21875" bestFit="1" customWidth="1"/>
    <col min="12544" max="12544" width="3.88671875" bestFit="1" customWidth="1"/>
    <col min="12545" max="12545" width="3.6640625" customWidth="1"/>
    <col min="12546" max="12546" width="3.88671875" bestFit="1" customWidth="1"/>
    <col min="12547" max="12547" width="3.88671875" customWidth="1"/>
    <col min="12548" max="12548" width="7.33203125" customWidth="1"/>
    <col min="12549" max="12549" width="3.21875" customWidth="1"/>
    <col min="12550" max="12550" width="10.33203125" bestFit="1" customWidth="1"/>
    <col min="12551" max="12552" width="3.88671875" bestFit="1" customWidth="1"/>
    <col min="12553" max="12554" width="3.6640625" customWidth="1"/>
    <col min="12555" max="12555" width="8" customWidth="1"/>
    <col min="12556" max="12556" width="3.21875" customWidth="1"/>
    <col min="12557" max="12557" width="6.88671875" bestFit="1" customWidth="1"/>
    <col min="12558" max="12558" width="3.77734375" bestFit="1" customWidth="1"/>
    <col min="12559" max="12559" width="3.88671875" bestFit="1" customWidth="1"/>
    <col min="12560" max="12561" width="3.6640625" customWidth="1"/>
    <col min="12562" max="12562" width="7.109375" customWidth="1"/>
    <col min="12563" max="12563" width="3.21875" customWidth="1"/>
    <col min="12564" max="12571" width="3.77734375" bestFit="1" customWidth="1"/>
    <col min="12572" max="12573" width="4.5546875" bestFit="1" customWidth="1"/>
    <col min="12574" max="12574" width="3.77734375" bestFit="1" customWidth="1"/>
    <col min="12575" max="12575" width="4.5546875" bestFit="1" customWidth="1"/>
    <col min="12799" max="12799" width="8.21875" bestFit="1" customWidth="1"/>
    <col min="12800" max="12800" width="3.88671875" bestFit="1" customWidth="1"/>
    <col min="12801" max="12801" width="3.6640625" customWidth="1"/>
    <col min="12802" max="12802" width="3.88671875" bestFit="1" customWidth="1"/>
    <col min="12803" max="12803" width="3.88671875" customWidth="1"/>
    <col min="12804" max="12804" width="7.33203125" customWidth="1"/>
    <col min="12805" max="12805" width="3.21875" customWidth="1"/>
    <col min="12806" max="12806" width="10.33203125" bestFit="1" customWidth="1"/>
    <col min="12807" max="12808" width="3.88671875" bestFit="1" customWidth="1"/>
    <col min="12809" max="12810" width="3.6640625" customWidth="1"/>
    <col min="12811" max="12811" width="8" customWidth="1"/>
    <col min="12812" max="12812" width="3.21875" customWidth="1"/>
    <col min="12813" max="12813" width="6.88671875" bestFit="1" customWidth="1"/>
    <col min="12814" max="12814" width="3.77734375" bestFit="1" customWidth="1"/>
    <col min="12815" max="12815" width="3.88671875" bestFit="1" customWidth="1"/>
    <col min="12816" max="12817" width="3.6640625" customWidth="1"/>
    <col min="12818" max="12818" width="7.109375" customWidth="1"/>
    <col min="12819" max="12819" width="3.21875" customWidth="1"/>
    <col min="12820" max="12827" width="3.77734375" bestFit="1" customWidth="1"/>
    <col min="12828" max="12829" width="4.5546875" bestFit="1" customWidth="1"/>
    <col min="12830" max="12830" width="3.77734375" bestFit="1" customWidth="1"/>
    <col min="12831" max="12831" width="4.5546875" bestFit="1" customWidth="1"/>
    <col min="13055" max="13055" width="8.21875" bestFit="1" customWidth="1"/>
    <col min="13056" max="13056" width="3.88671875" bestFit="1" customWidth="1"/>
    <col min="13057" max="13057" width="3.6640625" customWidth="1"/>
    <col min="13058" max="13058" width="3.88671875" bestFit="1" customWidth="1"/>
    <col min="13059" max="13059" width="3.88671875" customWidth="1"/>
    <col min="13060" max="13060" width="7.33203125" customWidth="1"/>
    <col min="13061" max="13061" width="3.21875" customWidth="1"/>
    <col min="13062" max="13062" width="10.33203125" bestFit="1" customWidth="1"/>
    <col min="13063" max="13064" width="3.88671875" bestFit="1" customWidth="1"/>
    <col min="13065" max="13066" width="3.6640625" customWidth="1"/>
    <col min="13067" max="13067" width="8" customWidth="1"/>
    <col min="13068" max="13068" width="3.21875" customWidth="1"/>
    <col min="13069" max="13069" width="6.88671875" bestFit="1" customWidth="1"/>
    <col min="13070" max="13070" width="3.77734375" bestFit="1" customWidth="1"/>
    <col min="13071" max="13071" width="3.88671875" bestFit="1" customWidth="1"/>
    <col min="13072" max="13073" width="3.6640625" customWidth="1"/>
    <col min="13074" max="13074" width="7.109375" customWidth="1"/>
    <col min="13075" max="13075" width="3.21875" customWidth="1"/>
    <col min="13076" max="13083" width="3.77734375" bestFit="1" customWidth="1"/>
    <col min="13084" max="13085" width="4.5546875" bestFit="1" customWidth="1"/>
    <col min="13086" max="13086" width="3.77734375" bestFit="1" customWidth="1"/>
    <col min="13087" max="13087" width="4.5546875" bestFit="1" customWidth="1"/>
    <col min="13311" max="13311" width="8.21875" bestFit="1" customWidth="1"/>
    <col min="13312" max="13312" width="3.88671875" bestFit="1" customWidth="1"/>
    <col min="13313" max="13313" width="3.6640625" customWidth="1"/>
    <col min="13314" max="13314" width="3.88671875" bestFit="1" customWidth="1"/>
    <col min="13315" max="13315" width="3.88671875" customWidth="1"/>
    <col min="13316" max="13316" width="7.33203125" customWidth="1"/>
    <col min="13317" max="13317" width="3.21875" customWidth="1"/>
    <col min="13318" max="13318" width="10.33203125" bestFit="1" customWidth="1"/>
    <col min="13319" max="13320" width="3.88671875" bestFit="1" customWidth="1"/>
    <col min="13321" max="13322" width="3.6640625" customWidth="1"/>
    <col min="13323" max="13323" width="8" customWidth="1"/>
    <col min="13324" max="13324" width="3.21875" customWidth="1"/>
    <col min="13325" max="13325" width="6.88671875" bestFit="1" customWidth="1"/>
    <col min="13326" max="13326" width="3.77734375" bestFit="1" customWidth="1"/>
    <col min="13327" max="13327" width="3.88671875" bestFit="1" customWidth="1"/>
    <col min="13328" max="13329" width="3.6640625" customWidth="1"/>
    <col min="13330" max="13330" width="7.109375" customWidth="1"/>
    <col min="13331" max="13331" width="3.21875" customWidth="1"/>
    <col min="13332" max="13339" width="3.77734375" bestFit="1" customWidth="1"/>
    <col min="13340" max="13341" width="4.5546875" bestFit="1" customWidth="1"/>
    <col min="13342" max="13342" width="3.77734375" bestFit="1" customWidth="1"/>
    <col min="13343" max="13343" width="4.5546875" bestFit="1" customWidth="1"/>
    <col min="13567" max="13567" width="8.21875" bestFit="1" customWidth="1"/>
    <col min="13568" max="13568" width="3.88671875" bestFit="1" customWidth="1"/>
    <col min="13569" max="13569" width="3.6640625" customWidth="1"/>
    <col min="13570" max="13570" width="3.88671875" bestFit="1" customWidth="1"/>
    <col min="13571" max="13571" width="3.88671875" customWidth="1"/>
    <col min="13572" max="13572" width="7.33203125" customWidth="1"/>
    <col min="13573" max="13573" width="3.21875" customWidth="1"/>
    <col min="13574" max="13574" width="10.33203125" bestFit="1" customWidth="1"/>
    <col min="13575" max="13576" width="3.88671875" bestFit="1" customWidth="1"/>
    <col min="13577" max="13578" width="3.6640625" customWidth="1"/>
    <col min="13579" max="13579" width="8" customWidth="1"/>
    <col min="13580" max="13580" width="3.21875" customWidth="1"/>
    <col min="13581" max="13581" width="6.88671875" bestFit="1" customWidth="1"/>
    <col min="13582" max="13582" width="3.77734375" bestFit="1" customWidth="1"/>
    <col min="13583" max="13583" width="3.88671875" bestFit="1" customWidth="1"/>
    <col min="13584" max="13585" width="3.6640625" customWidth="1"/>
    <col min="13586" max="13586" width="7.109375" customWidth="1"/>
    <col min="13587" max="13587" width="3.21875" customWidth="1"/>
    <col min="13588" max="13595" width="3.77734375" bestFit="1" customWidth="1"/>
    <col min="13596" max="13597" width="4.5546875" bestFit="1" customWidth="1"/>
    <col min="13598" max="13598" width="3.77734375" bestFit="1" customWidth="1"/>
    <col min="13599" max="13599" width="4.5546875" bestFit="1" customWidth="1"/>
    <col min="13823" max="13823" width="8.21875" bestFit="1" customWidth="1"/>
    <col min="13824" max="13824" width="3.88671875" bestFit="1" customWidth="1"/>
    <col min="13825" max="13825" width="3.6640625" customWidth="1"/>
    <col min="13826" max="13826" width="3.88671875" bestFit="1" customWidth="1"/>
    <col min="13827" max="13827" width="3.88671875" customWidth="1"/>
    <col min="13828" max="13828" width="7.33203125" customWidth="1"/>
    <col min="13829" max="13829" width="3.21875" customWidth="1"/>
    <col min="13830" max="13830" width="10.33203125" bestFit="1" customWidth="1"/>
    <col min="13831" max="13832" width="3.88671875" bestFit="1" customWidth="1"/>
    <col min="13833" max="13834" width="3.6640625" customWidth="1"/>
    <col min="13835" max="13835" width="8" customWidth="1"/>
    <col min="13836" max="13836" width="3.21875" customWidth="1"/>
    <col min="13837" max="13837" width="6.88671875" bestFit="1" customWidth="1"/>
    <col min="13838" max="13838" width="3.77734375" bestFit="1" customWidth="1"/>
    <col min="13839" max="13839" width="3.88671875" bestFit="1" customWidth="1"/>
    <col min="13840" max="13841" width="3.6640625" customWidth="1"/>
    <col min="13842" max="13842" width="7.109375" customWidth="1"/>
    <col min="13843" max="13843" width="3.21875" customWidth="1"/>
    <col min="13844" max="13851" width="3.77734375" bestFit="1" customWidth="1"/>
    <col min="13852" max="13853" width="4.5546875" bestFit="1" customWidth="1"/>
    <col min="13854" max="13854" width="3.77734375" bestFit="1" customWidth="1"/>
    <col min="13855" max="13855" width="4.5546875" bestFit="1" customWidth="1"/>
    <col min="14079" max="14079" width="8.21875" bestFit="1" customWidth="1"/>
    <col min="14080" max="14080" width="3.88671875" bestFit="1" customWidth="1"/>
    <col min="14081" max="14081" width="3.6640625" customWidth="1"/>
    <col min="14082" max="14082" width="3.88671875" bestFit="1" customWidth="1"/>
    <col min="14083" max="14083" width="3.88671875" customWidth="1"/>
    <col min="14084" max="14084" width="7.33203125" customWidth="1"/>
    <col min="14085" max="14085" width="3.21875" customWidth="1"/>
    <col min="14086" max="14086" width="10.33203125" bestFit="1" customWidth="1"/>
    <col min="14087" max="14088" width="3.88671875" bestFit="1" customWidth="1"/>
    <col min="14089" max="14090" width="3.6640625" customWidth="1"/>
    <col min="14091" max="14091" width="8" customWidth="1"/>
    <col min="14092" max="14092" width="3.21875" customWidth="1"/>
    <col min="14093" max="14093" width="6.88671875" bestFit="1" customWidth="1"/>
    <col min="14094" max="14094" width="3.77734375" bestFit="1" customWidth="1"/>
    <col min="14095" max="14095" width="3.88671875" bestFit="1" customWidth="1"/>
    <col min="14096" max="14097" width="3.6640625" customWidth="1"/>
    <col min="14098" max="14098" width="7.109375" customWidth="1"/>
    <col min="14099" max="14099" width="3.21875" customWidth="1"/>
    <col min="14100" max="14107" width="3.77734375" bestFit="1" customWidth="1"/>
    <col min="14108" max="14109" width="4.5546875" bestFit="1" customWidth="1"/>
    <col min="14110" max="14110" width="3.77734375" bestFit="1" customWidth="1"/>
    <col min="14111" max="14111" width="4.5546875" bestFit="1" customWidth="1"/>
    <col min="14335" max="14335" width="8.21875" bestFit="1" customWidth="1"/>
    <col min="14336" max="14336" width="3.88671875" bestFit="1" customWidth="1"/>
    <col min="14337" max="14337" width="3.6640625" customWidth="1"/>
    <col min="14338" max="14338" width="3.88671875" bestFit="1" customWidth="1"/>
    <col min="14339" max="14339" width="3.88671875" customWidth="1"/>
    <col min="14340" max="14340" width="7.33203125" customWidth="1"/>
    <col min="14341" max="14341" width="3.21875" customWidth="1"/>
    <col min="14342" max="14342" width="10.33203125" bestFit="1" customWidth="1"/>
    <col min="14343" max="14344" width="3.88671875" bestFit="1" customWidth="1"/>
    <col min="14345" max="14346" width="3.6640625" customWidth="1"/>
    <col min="14347" max="14347" width="8" customWidth="1"/>
    <col min="14348" max="14348" width="3.21875" customWidth="1"/>
    <col min="14349" max="14349" width="6.88671875" bestFit="1" customWidth="1"/>
    <col min="14350" max="14350" width="3.77734375" bestFit="1" customWidth="1"/>
    <col min="14351" max="14351" width="3.88671875" bestFit="1" customWidth="1"/>
    <col min="14352" max="14353" width="3.6640625" customWidth="1"/>
    <col min="14354" max="14354" width="7.109375" customWidth="1"/>
    <col min="14355" max="14355" width="3.21875" customWidth="1"/>
    <col min="14356" max="14363" width="3.77734375" bestFit="1" customWidth="1"/>
    <col min="14364" max="14365" width="4.5546875" bestFit="1" customWidth="1"/>
    <col min="14366" max="14366" width="3.77734375" bestFit="1" customWidth="1"/>
    <col min="14367" max="14367" width="4.5546875" bestFit="1" customWidth="1"/>
    <col min="14591" max="14591" width="8.21875" bestFit="1" customWidth="1"/>
    <col min="14592" max="14592" width="3.88671875" bestFit="1" customWidth="1"/>
    <col min="14593" max="14593" width="3.6640625" customWidth="1"/>
    <col min="14594" max="14594" width="3.88671875" bestFit="1" customWidth="1"/>
    <col min="14595" max="14595" width="3.88671875" customWidth="1"/>
    <col min="14596" max="14596" width="7.33203125" customWidth="1"/>
    <col min="14597" max="14597" width="3.21875" customWidth="1"/>
    <col min="14598" max="14598" width="10.33203125" bestFit="1" customWidth="1"/>
    <col min="14599" max="14600" width="3.88671875" bestFit="1" customWidth="1"/>
    <col min="14601" max="14602" width="3.6640625" customWidth="1"/>
    <col min="14603" max="14603" width="8" customWidth="1"/>
    <col min="14604" max="14604" width="3.21875" customWidth="1"/>
    <col min="14605" max="14605" width="6.88671875" bestFit="1" customWidth="1"/>
    <col min="14606" max="14606" width="3.77734375" bestFit="1" customWidth="1"/>
    <col min="14607" max="14607" width="3.88671875" bestFit="1" customWidth="1"/>
    <col min="14608" max="14609" width="3.6640625" customWidth="1"/>
    <col min="14610" max="14610" width="7.109375" customWidth="1"/>
    <col min="14611" max="14611" width="3.21875" customWidth="1"/>
    <col min="14612" max="14619" width="3.77734375" bestFit="1" customWidth="1"/>
    <col min="14620" max="14621" width="4.5546875" bestFit="1" customWidth="1"/>
    <col min="14622" max="14622" width="3.77734375" bestFit="1" customWidth="1"/>
    <col min="14623" max="14623" width="4.5546875" bestFit="1" customWidth="1"/>
    <col min="14847" max="14847" width="8.21875" bestFit="1" customWidth="1"/>
    <col min="14848" max="14848" width="3.88671875" bestFit="1" customWidth="1"/>
    <col min="14849" max="14849" width="3.6640625" customWidth="1"/>
    <col min="14850" max="14850" width="3.88671875" bestFit="1" customWidth="1"/>
    <col min="14851" max="14851" width="3.88671875" customWidth="1"/>
    <col min="14852" max="14852" width="7.33203125" customWidth="1"/>
    <col min="14853" max="14853" width="3.21875" customWidth="1"/>
    <col min="14854" max="14854" width="10.33203125" bestFit="1" customWidth="1"/>
    <col min="14855" max="14856" width="3.88671875" bestFit="1" customWidth="1"/>
    <col min="14857" max="14858" width="3.6640625" customWidth="1"/>
    <col min="14859" max="14859" width="8" customWidth="1"/>
    <col min="14860" max="14860" width="3.21875" customWidth="1"/>
    <col min="14861" max="14861" width="6.88671875" bestFit="1" customWidth="1"/>
    <col min="14862" max="14862" width="3.77734375" bestFit="1" customWidth="1"/>
    <col min="14863" max="14863" width="3.88671875" bestFit="1" customWidth="1"/>
    <col min="14864" max="14865" width="3.6640625" customWidth="1"/>
    <col min="14866" max="14866" width="7.109375" customWidth="1"/>
    <col min="14867" max="14867" width="3.21875" customWidth="1"/>
    <col min="14868" max="14875" width="3.77734375" bestFit="1" customWidth="1"/>
    <col min="14876" max="14877" width="4.5546875" bestFit="1" customWidth="1"/>
    <col min="14878" max="14878" width="3.77734375" bestFit="1" customWidth="1"/>
    <col min="14879" max="14879" width="4.5546875" bestFit="1" customWidth="1"/>
    <col min="15103" max="15103" width="8.21875" bestFit="1" customWidth="1"/>
    <col min="15104" max="15104" width="3.88671875" bestFit="1" customWidth="1"/>
    <col min="15105" max="15105" width="3.6640625" customWidth="1"/>
    <col min="15106" max="15106" width="3.88671875" bestFit="1" customWidth="1"/>
    <col min="15107" max="15107" width="3.88671875" customWidth="1"/>
    <col min="15108" max="15108" width="7.33203125" customWidth="1"/>
    <col min="15109" max="15109" width="3.21875" customWidth="1"/>
    <col min="15110" max="15110" width="10.33203125" bestFit="1" customWidth="1"/>
    <col min="15111" max="15112" width="3.88671875" bestFit="1" customWidth="1"/>
    <col min="15113" max="15114" width="3.6640625" customWidth="1"/>
    <col min="15115" max="15115" width="8" customWidth="1"/>
    <col min="15116" max="15116" width="3.21875" customWidth="1"/>
    <col min="15117" max="15117" width="6.88671875" bestFit="1" customWidth="1"/>
    <col min="15118" max="15118" width="3.77734375" bestFit="1" customWidth="1"/>
    <col min="15119" max="15119" width="3.88671875" bestFit="1" customWidth="1"/>
    <col min="15120" max="15121" width="3.6640625" customWidth="1"/>
    <col min="15122" max="15122" width="7.109375" customWidth="1"/>
    <col min="15123" max="15123" width="3.21875" customWidth="1"/>
    <col min="15124" max="15131" width="3.77734375" bestFit="1" customWidth="1"/>
    <col min="15132" max="15133" width="4.5546875" bestFit="1" customWidth="1"/>
    <col min="15134" max="15134" width="3.77734375" bestFit="1" customWidth="1"/>
    <col min="15135" max="15135" width="4.5546875" bestFit="1" customWidth="1"/>
    <col min="15359" max="15359" width="8.21875" bestFit="1" customWidth="1"/>
    <col min="15360" max="15360" width="3.88671875" bestFit="1" customWidth="1"/>
    <col min="15361" max="15361" width="3.6640625" customWidth="1"/>
    <col min="15362" max="15362" width="3.88671875" bestFit="1" customWidth="1"/>
    <col min="15363" max="15363" width="3.88671875" customWidth="1"/>
    <col min="15364" max="15364" width="7.33203125" customWidth="1"/>
    <col min="15365" max="15365" width="3.21875" customWidth="1"/>
    <col min="15366" max="15366" width="10.33203125" bestFit="1" customWidth="1"/>
    <col min="15367" max="15368" width="3.88671875" bestFit="1" customWidth="1"/>
    <col min="15369" max="15370" width="3.6640625" customWidth="1"/>
    <col min="15371" max="15371" width="8" customWidth="1"/>
    <col min="15372" max="15372" width="3.21875" customWidth="1"/>
    <col min="15373" max="15373" width="6.88671875" bestFit="1" customWidth="1"/>
    <col min="15374" max="15374" width="3.77734375" bestFit="1" customWidth="1"/>
    <col min="15375" max="15375" width="3.88671875" bestFit="1" customWidth="1"/>
    <col min="15376" max="15377" width="3.6640625" customWidth="1"/>
    <col min="15378" max="15378" width="7.109375" customWidth="1"/>
    <col min="15379" max="15379" width="3.21875" customWidth="1"/>
    <col min="15380" max="15387" width="3.77734375" bestFit="1" customWidth="1"/>
    <col min="15388" max="15389" width="4.5546875" bestFit="1" customWidth="1"/>
    <col min="15390" max="15390" width="3.77734375" bestFit="1" customWidth="1"/>
    <col min="15391" max="15391" width="4.5546875" bestFit="1" customWidth="1"/>
    <col min="15615" max="15615" width="8.21875" bestFit="1" customWidth="1"/>
    <col min="15616" max="15616" width="3.88671875" bestFit="1" customWidth="1"/>
    <col min="15617" max="15617" width="3.6640625" customWidth="1"/>
    <col min="15618" max="15618" width="3.88671875" bestFit="1" customWidth="1"/>
    <col min="15619" max="15619" width="3.88671875" customWidth="1"/>
    <col min="15620" max="15620" width="7.33203125" customWidth="1"/>
    <col min="15621" max="15621" width="3.21875" customWidth="1"/>
    <col min="15622" max="15622" width="10.33203125" bestFit="1" customWidth="1"/>
    <col min="15623" max="15624" width="3.88671875" bestFit="1" customWidth="1"/>
    <col min="15625" max="15626" width="3.6640625" customWidth="1"/>
    <col min="15627" max="15627" width="8" customWidth="1"/>
    <col min="15628" max="15628" width="3.21875" customWidth="1"/>
    <col min="15629" max="15629" width="6.88671875" bestFit="1" customWidth="1"/>
    <col min="15630" max="15630" width="3.77734375" bestFit="1" customWidth="1"/>
    <col min="15631" max="15631" width="3.88671875" bestFit="1" customWidth="1"/>
    <col min="15632" max="15633" width="3.6640625" customWidth="1"/>
    <col min="15634" max="15634" width="7.109375" customWidth="1"/>
    <col min="15635" max="15635" width="3.21875" customWidth="1"/>
    <col min="15636" max="15643" width="3.77734375" bestFit="1" customWidth="1"/>
    <col min="15644" max="15645" width="4.5546875" bestFit="1" customWidth="1"/>
    <col min="15646" max="15646" width="3.77734375" bestFit="1" customWidth="1"/>
    <col min="15647" max="15647" width="4.5546875" bestFit="1" customWidth="1"/>
    <col min="15871" max="15871" width="8.21875" bestFit="1" customWidth="1"/>
    <col min="15872" max="15872" width="3.88671875" bestFit="1" customWidth="1"/>
    <col min="15873" max="15873" width="3.6640625" customWidth="1"/>
    <col min="15874" max="15874" width="3.88671875" bestFit="1" customWidth="1"/>
    <col min="15875" max="15875" width="3.88671875" customWidth="1"/>
    <col min="15876" max="15876" width="7.33203125" customWidth="1"/>
    <col min="15877" max="15877" width="3.21875" customWidth="1"/>
    <col min="15878" max="15878" width="10.33203125" bestFit="1" customWidth="1"/>
    <col min="15879" max="15880" width="3.88671875" bestFit="1" customWidth="1"/>
    <col min="15881" max="15882" width="3.6640625" customWidth="1"/>
    <col min="15883" max="15883" width="8" customWidth="1"/>
    <col min="15884" max="15884" width="3.21875" customWidth="1"/>
    <col min="15885" max="15885" width="6.88671875" bestFit="1" customWidth="1"/>
    <col min="15886" max="15886" width="3.77734375" bestFit="1" customWidth="1"/>
    <col min="15887" max="15887" width="3.88671875" bestFit="1" customWidth="1"/>
    <col min="15888" max="15889" width="3.6640625" customWidth="1"/>
    <col min="15890" max="15890" width="7.109375" customWidth="1"/>
    <col min="15891" max="15891" width="3.21875" customWidth="1"/>
    <col min="15892" max="15899" width="3.77734375" bestFit="1" customWidth="1"/>
    <col min="15900" max="15901" width="4.5546875" bestFit="1" customWidth="1"/>
    <col min="15902" max="15902" width="3.77734375" bestFit="1" customWidth="1"/>
    <col min="15903" max="15903" width="4.5546875" bestFit="1" customWidth="1"/>
    <col min="16127" max="16127" width="8.21875" bestFit="1" customWidth="1"/>
    <col min="16128" max="16128" width="3.88671875" bestFit="1" customWidth="1"/>
    <col min="16129" max="16129" width="3.6640625" customWidth="1"/>
    <col min="16130" max="16130" width="3.88671875" bestFit="1" customWidth="1"/>
    <col min="16131" max="16131" width="3.88671875" customWidth="1"/>
    <col min="16132" max="16132" width="7.33203125" customWidth="1"/>
    <col min="16133" max="16133" width="3.21875" customWidth="1"/>
    <col min="16134" max="16134" width="10.33203125" bestFit="1" customWidth="1"/>
    <col min="16135" max="16136" width="3.88671875" bestFit="1" customWidth="1"/>
    <col min="16137" max="16138" width="3.6640625" customWidth="1"/>
    <col min="16139" max="16139" width="8" customWidth="1"/>
    <col min="16140" max="16140" width="3.21875" customWidth="1"/>
    <col min="16141" max="16141" width="6.88671875" bestFit="1" customWidth="1"/>
    <col min="16142" max="16142" width="3.77734375" bestFit="1" customWidth="1"/>
    <col min="16143" max="16143" width="3.88671875" bestFit="1" customWidth="1"/>
    <col min="16144" max="16145" width="3.6640625" customWidth="1"/>
    <col min="16146" max="16146" width="7.109375" customWidth="1"/>
    <col min="16147" max="16147" width="3.21875" customWidth="1"/>
    <col min="16148" max="16155" width="3.77734375" bestFit="1" customWidth="1"/>
    <col min="16156" max="16157" width="4.5546875" bestFit="1" customWidth="1"/>
    <col min="16158" max="16158" width="3.77734375" bestFit="1" customWidth="1"/>
    <col min="16159" max="16159" width="4.5546875" bestFit="1" customWidth="1"/>
  </cols>
  <sheetData>
    <row r="1" spans="1:31" ht="233.25" customHeight="1">
      <c r="A1" s="58" t="s">
        <v>0</v>
      </c>
      <c r="B1" s="41" t="s">
        <v>1</v>
      </c>
      <c r="C1" s="41" t="s">
        <v>2</v>
      </c>
      <c r="D1" s="41" t="s">
        <v>3</v>
      </c>
      <c r="E1" s="42" t="s">
        <v>89</v>
      </c>
      <c r="F1" s="43" t="s">
        <v>4</v>
      </c>
      <c r="G1" s="44" t="s">
        <v>75</v>
      </c>
      <c r="H1" s="59" t="s">
        <v>6</v>
      </c>
      <c r="I1" s="37" t="s">
        <v>1</v>
      </c>
      <c r="J1" s="37" t="s">
        <v>2</v>
      </c>
      <c r="K1" s="37" t="s">
        <v>3</v>
      </c>
      <c r="L1" s="38" t="s">
        <v>89</v>
      </c>
      <c r="M1" s="39" t="s">
        <v>4</v>
      </c>
      <c r="N1" s="40" t="s">
        <v>75</v>
      </c>
      <c r="O1" s="60" t="s">
        <v>7</v>
      </c>
      <c r="P1" s="33" t="s">
        <v>1</v>
      </c>
      <c r="Q1" s="33" t="s">
        <v>2</v>
      </c>
      <c r="R1" s="33" t="s">
        <v>3</v>
      </c>
      <c r="S1" s="34" t="s">
        <v>89</v>
      </c>
      <c r="T1" s="35" t="s">
        <v>4</v>
      </c>
      <c r="U1" s="36" t="s">
        <v>75</v>
      </c>
      <c r="V1" s="1" t="s">
        <v>1</v>
      </c>
      <c r="W1" s="2" t="s">
        <v>2</v>
      </c>
      <c r="X1" s="2" t="s">
        <v>3</v>
      </c>
      <c r="Y1" s="2" t="s">
        <v>5</v>
      </c>
      <c r="Z1" s="2" t="s">
        <v>8</v>
      </c>
      <c r="AA1" s="2" t="s">
        <v>9</v>
      </c>
      <c r="AB1" s="2" t="s">
        <v>10</v>
      </c>
      <c r="AC1" s="2" t="s">
        <v>11</v>
      </c>
      <c r="AD1" s="2" t="s">
        <v>12</v>
      </c>
      <c r="AE1" s="2" t="s">
        <v>13</v>
      </c>
    </row>
    <row r="2" spans="1:31" ht="19.5" thickBot="1">
      <c r="A2" s="61">
        <v>101</v>
      </c>
      <c r="B2" s="23">
        <v>1</v>
      </c>
      <c r="C2" s="23"/>
      <c r="D2" s="23"/>
      <c r="E2" s="22" t="s">
        <v>14</v>
      </c>
      <c r="F2" s="22" t="s">
        <v>15</v>
      </c>
      <c r="G2" s="24" t="s">
        <v>76</v>
      </c>
      <c r="H2" s="62">
        <v>201</v>
      </c>
      <c r="I2" s="25">
        <v>1</v>
      </c>
      <c r="J2" s="25"/>
      <c r="K2" s="25"/>
      <c r="L2" s="26" t="s">
        <v>14</v>
      </c>
      <c r="M2" s="26" t="s">
        <v>16</v>
      </c>
      <c r="N2" s="10" t="s">
        <v>78</v>
      </c>
      <c r="O2" s="63">
        <v>301</v>
      </c>
      <c r="P2" s="27">
        <v>1</v>
      </c>
      <c r="Q2" s="27"/>
      <c r="R2" s="27"/>
      <c r="S2" s="28"/>
      <c r="T2" s="28" t="s">
        <v>16</v>
      </c>
      <c r="U2" s="29" t="s">
        <v>78</v>
      </c>
      <c r="V2" s="54">
        <f>SUM(B2:B21,I2:I25,P2:P34)</f>
        <v>77</v>
      </c>
      <c r="W2" s="55">
        <f>SUM(C2:C19,J2:J25,Q2:Q34)</f>
        <v>5</v>
      </c>
      <c r="X2" s="55">
        <f>SUM(D2:D19,K2:K25,R2:R34)</f>
        <v>17</v>
      </c>
      <c r="Y2" s="55">
        <v>65</v>
      </c>
      <c r="Z2" s="55">
        <v>28</v>
      </c>
      <c r="AA2" s="55">
        <v>30</v>
      </c>
      <c r="AB2" s="55">
        <f>SUM(P6:P28)</f>
        <v>23</v>
      </c>
      <c r="AC2" s="11">
        <f>SUM(B2:B10,B17,B18,B19,I2:I10,I18,I19,I20,P2:P5,P29:P32,P34)</f>
        <v>33</v>
      </c>
      <c r="AD2" s="11">
        <v>123</v>
      </c>
      <c r="AE2" s="11">
        <f>SUM(B2:B21,I2:I25,P2:P34,W2,Z2,AA2)</f>
        <v>140</v>
      </c>
    </row>
    <row r="3" spans="1:31">
      <c r="A3" s="61">
        <v>102</v>
      </c>
      <c r="B3" s="23">
        <v>1</v>
      </c>
      <c r="C3" s="23"/>
      <c r="D3" s="23"/>
      <c r="E3" s="22" t="s">
        <v>14</v>
      </c>
      <c r="F3" s="22" t="s">
        <v>18</v>
      </c>
      <c r="G3" s="24" t="s">
        <v>76</v>
      </c>
      <c r="H3" s="62">
        <v>202</v>
      </c>
      <c r="I3" s="25">
        <v>1</v>
      </c>
      <c r="J3" s="25"/>
      <c r="K3" s="25"/>
      <c r="L3" s="26" t="s">
        <v>14</v>
      </c>
      <c r="M3" s="26" t="s">
        <v>17</v>
      </c>
      <c r="N3" s="10" t="s">
        <v>78</v>
      </c>
      <c r="O3" s="63">
        <v>302</v>
      </c>
      <c r="P3" s="27">
        <v>1</v>
      </c>
      <c r="Q3" s="27"/>
      <c r="R3" s="27"/>
      <c r="S3" s="28"/>
      <c r="T3" s="28" t="s">
        <v>16</v>
      </c>
      <c r="U3" s="28" t="s">
        <v>78</v>
      </c>
      <c r="V3" s="67" t="s">
        <v>19</v>
      </c>
      <c r="W3" s="70" t="s">
        <v>20</v>
      </c>
      <c r="X3" s="70" t="s">
        <v>21</v>
      </c>
      <c r="Y3" s="70" t="s">
        <v>22</v>
      </c>
      <c r="Z3" s="70" t="s">
        <v>23</v>
      </c>
      <c r="AA3" s="70" t="s">
        <v>24</v>
      </c>
      <c r="AB3" s="73" t="s">
        <v>25</v>
      </c>
      <c r="AC3" s="52"/>
      <c r="AD3" s="12"/>
      <c r="AE3" s="12"/>
    </row>
    <row r="4" spans="1:31">
      <c r="A4" s="61">
        <v>103</v>
      </c>
      <c r="B4" s="23">
        <v>1</v>
      </c>
      <c r="C4" s="23"/>
      <c r="D4" s="23"/>
      <c r="E4" s="22" t="s">
        <v>26</v>
      </c>
      <c r="F4" s="22" t="s">
        <v>18</v>
      </c>
      <c r="G4" s="24" t="s">
        <v>76</v>
      </c>
      <c r="H4" s="62">
        <v>203</v>
      </c>
      <c r="I4" s="25">
        <v>1</v>
      </c>
      <c r="J4" s="25"/>
      <c r="K4" s="25"/>
      <c r="L4" s="26"/>
      <c r="M4" s="26" t="s">
        <v>16</v>
      </c>
      <c r="N4" s="10" t="s">
        <v>78</v>
      </c>
      <c r="O4" s="63">
        <v>303</v>
      </c>
      <c r="P4" s="27">
        <v>1</v>
      </c>
      <c r="Q4" s="27"/>
      <c r="R4" s="27"/>
      <c r="S4" s="28"/>
      <c r="T4" s="28" t="s">
        <v>16</v>
      </c>
      <c r="U4" s="28" t="s">
        <v>78</v>
      </c>
      <c r="V4" s="68"/>
      <c r="W4" s="71"/>
      <c r="X4" s="71"/>
      <c r="Y4" s="71"/>
      <c r="Z4" s="71"/>
      <c r="AA4" s="71"/>
      <c r="AB4" s="74"/>
      <c r="AC4" s="52"/>
      <c r="AD4" s="12"/>
      <c r="AE4" s="12"/>
    </row>
    <row r="5" spans="1:31">
      <c r="A5" s="61">
        <v>104</v>
      </c>
      <c r="B5" s="23">
        <v>1</v>
      </c>
      <c r="C5" s="23"/>
      <c r="D5" s="23"/>
      <c r="E5" s="22" t="s">
        <v>26</v>
      </c>
      <c r="F5" s="22" t="s">
        <v>16</v>
      </c>
      <c r="G5" s="24" t="s">
        <v>76</v>
      </c>
      <c r="H5" s="62">
        <v>204</v>
      </c>
      <c r="I5" s="25">
        <v>1</v>
      </c>
      <c r="J5" s="25"/>
      <c r="K5" s="25"/>
      <c r="L5" s="26" t="s">
        <v>27</v>
      </c>
      <c r="M5" s="26" t="s">
        <v>17</v>
      </c>
      <c r="N5" s="10" t="s">
        <v>78</v>
      </c>
      <c r="O5" s="63">
        <v>304</v>
      </c>
      <c r="P5" s="27">
        <v>1</v>
      </c>
      <c r="Q5" s="27"/>
      <c r="R5" s="27"/>
      <c r="S5" s="28"/>
      <c r="T5" s="28" t="s">
        <v>16</v>
      </c>
      <c r="U5" s="28" t="s">
        <v>78</v>
      </c>
      <c r="V5" s="68"/>
      <c r="W5" s="71"/>
      <c r="X5" s="71"/>
      <c r="Y5" s="71"/>
      <c r="Z5" s="71"/>
      <c r="AA5" s="71"/>
      <c r="AB5" s="74"/>
      <c r="AC5" s="52"/>
      <c r="AD5" s="12"/>
      <c r="AE5" s="12"/>
    </row>
    <row r="6" spans="1:31">
      <c r="A6" s="61">
        <v>105</v>
      </c>
      <c r="B6" s="23">
        <v>1</v>
      </c>
      <c r="C6" s="23"/>
      <c r="D6" s="23"/>
      <c r="E6" s="22"/>
      <c r="F6" s="22" t="s">
        <v>16</v>
      </c>
      <c r="G6" s="24" t="s">
        <v>76</v>
      </c>
      <c r="H6" s="62">
        <v>205</v>
      </c>
      <c r="I6" s="25">
        <v>1</v>
      </c>
      <c r="J6" s="25"/>
      <c r="K6" s="25"/>
      <c r="L6" s="26" t="s">
        <v>27</v>
      </c>
      <c r="M6" s="26" t="s">
        <v>16</v>
      </c>
      <c r="N6" s="10" t="s">
        <v>78</v>
      </c>
      <c r="O6" s="63" t="s">
        <v>28</v>
      </c>
      <c r="P6" s="27">
        <v>1</v>
      </c>
      <c r="Q6" s="27"/>
      <c r="R6" s="27"/>
      <c r="S6" s="28" t="s">
        <v>14</v>
      </c>
      <c r="T6" s="28" t="s">
        <v>16</v>
      </c>
      <c r="U6" s="28" t="s">
        <v>78</v>
      </c>
      <c r="V6" s="68"/>
      <c r="W6" s="71"/>
      <c r="X6" s="71"/>
      <c r="Y6" s="71"/>
      <c r="Z6" s="71"/>
      <c r="AA6" s="71"/>
      <c r="AB6" s="74"/>
      <c r="AC6" s="52"/>
      <c r="AD6" s="12"/>
      <c r="AE6" s="12"/>
    </row>
    <row r="7" spans="1:31">
      <c r="A7" s="61">
        <v>106</v>
      </c>
      <c r="B7" s="23">
        <v>1</v>
      </c>
      <c r="C7" s="23"/>
      <c r="D7" s="23"/>
      <c r="E7" s="22"/>
      <c r="F7" s="22" t="s">
        <v>15</v>
      </c>
      <c r="G7" s="24" t="s">
        <v>76</v>
      </c>
      <c r="H7" s="62">
        <v>206</v>
      </c>
      <c r="I7" s="25">
        <v>1</v>
      </c>
      <c r="J7" s="25"/>
      <c r="K7" s="25"/>
      <c r="L7" s="26" t="s">
        <v>14</v>
      </c>
      <c r="M7" s="26" t="s">
        <v>16</v>
      </c>
      <c r="N7" s="10" t="s">
        <v>78</v>
      </c>
      <c r="O7" s="63" t="s">
        <v>29</v>
      </c>
      <c r="P7" s="27">
        <v>1</v>
      </c>
      <c r="Q7" s="27"/>
      <c r="R7" s="27"/>
      <c r="S7" s="28"/>
      <c r="T7" s="28"/>
      <c r="U7" s="28" t="s">
        <v>78</v>
      </c>
      <c r="V7" s="68"/>
      <c r="W7" s="71"/>
      <c r="X7" s="71"/>
      <c r="Y7" s="71"/>
      <c r="Z7" s="71"/>
      <c r="AA7" s="71"/>
      <c r="AB7" s="74"/>
      <c r="AC7" s="52"/>
      <c r="AD7" s="12"/>
      <c r="AE7" s="12"/>
    </row>
    <row r="8" spans="1:31">
      <c r="A8" s="61">
        <v>107</v>
      </c>
      <c r="B8" s="23">
        <v>1</v>
      </c>
      <c r="C8" s="23"/>
      <c r="D8" s="23"/>
      <c r="E8" s="22"/>
      <c r="F8" s="22" t="s">
        <v>18</v>
      </c>
      <c r="G8" s="24" t="s">
        <v>76</v>
      </c>
      <c r="H8" s="62">
        <v>207</v>
      </c>
      <c r="I8" s="25">
        <v>1</v>
      </c>
      <c r="J8" s="25"/>
      <c r="K8" s="25"/>
      <c r="L8" s="26" t="s">
        <v>27</v>
      </c>
      <c r="M8" s="26" t="s">
        <v>16</v>
      </c>
      <c r="N8" s="10" t="s">
        <v>78</v>
      </c>
      <c r="O8" s="63" t="s">
        <v>30</v>
      </c>
      <c r="P8" s="27">
        <v>1</v>
      </c>
      <c r="Q8" s="27"/>
      <c r="R8" s="27"/>
      <c r="S8" s="28"/>
      <c r="T8" s="28"/>
      <c r="U8" s="28" t="s">
        <v>78</v>
      </c>
      <c r="V8" s="68"/>
      <c r="W8" s="71"/>
      <c r="X8" s="71"/>
      <c r="Y8" s="71"/>
      <c r="Z8" s="71"/>
      <c r="AA8" s="71"/>
      <c r="AB8" s="74"/>
      <c r="AC8" s="52"/>
      <c r="AD8" s="12"/>
      <c r="AE8" s="12"/>
    </row>
    <row r="9" spans="1:31">
      <c r="A9" s="61">
        <v>108</v>
      </c>
      <c r="B9" s="23">
        <v>1</v>
      </c>
      <c r="C9" s="23"/>
      <c r="D9" s="23"/>
      <c r="E9" s="22"/>
      <c r="F9" s="22" t="s">
        <v>15</v>
      </c>
      <c r="G9" s="24" t="s">
        <v>76</v>
      </c>
      <c r="H9" s="62">
        <v>208</v>
      </c>
      <c r="I9" s="25">
        <v>1</v>
      </c>
      <c r="J9" s="25">
        <v>1</v>
      </c>
      <c r="K9" s="25">
        <v>1</v>
      </c>
      <c r="L9" s="26" t="s">
        <v>27</v>
      </c>
      <c r="M9" s="26" t="s">
        <v>31</v>
      </c>
      <c r="N9" s="10" t="s">
        <v>78</v>
      </c>
      <c r="O9" s="63" t="s">
        <v>32</v>
      </c>
      <c r="P9" s="27">
        <v>1</v>
      </c>
      <c r="Q9" s="27"/>
      <c r="R9" s="27"/>
      <c r="S9" s="28"/>
      <c r="T9" s="28"/>
      <c r="U9" s="28" t="s">
        <v>78</v>
      </c>
      <c r="V9" s="68"/>
      <c r="W9" s="71"/>
      <c r="X9" s="71"/>
      <c r="Y9" s="71"/>
      <c r="Z9" s="71"/>
      <c r="AA9" s="71"/>
      <c r="AB9" s="74"/>
      <c r="AC9" s="52"/>
      <c r="AD9" s="12"/>
      <c r="AE9" s="12"/>
    </row>
    <row r="10" spans="1:31">
      <c r="A10" s="61">
        <v>109</v>
      </c>
      <c r="B10" s="23">
        <v>1</v>
      </c>
      <c r="C10" s="23"/>
      <c r="D10" s="23"/>
      <c r="E10" s="22" t="s">
        <v>14</v>
      </c>
      <c r="F10" s="22" t="s">
        <v>16</v>
      </c>
      <c r="G10" s="24" t="s">
        <v>76</v>
      </c>
      <c r="H10" s="62">
        <v>209</v>
      </c>
      <c r="I10" s="25">
        <v>1</v>
      </c>
      <c r="J10" s="25"/>
      <c r="K10" s="25"/>
      <c r="L10" s="26" t="s">
        <v>14</v>
      </c>
      <c r="M10" s="26" t="s">
        <v>31</v>
      </c>
      <c r="N10" s="10" t="s">
        <v>78</v>
      </c>
      <c r="O10" s="63" t="s">
        <v>33</v>
      </c>
      <c r="P10" s="27">
        <v>1</v>
      </c>
      <c r="Q10" s="27"/>
      <c r="R10" s="27"/>
      <c r="S10" s="28"/>
      <c r="T10" s="28"/>
      <c r="U10" s="28" t="s">
        <v>78</v>
      </c>
      <c r="V10" s="68"/>
      <c r="W10" s="71"/>
      <c r="X10" s="71"/>
      <c r="Y10" s="71"/>
      <c r="Z10" s="71"/>
      <c r="AA10" s="71"/>
      <c r="AB10" s="74"/>
      <c r="AC10" s="52"/>
      <c r="AD10" s="12"/>
      <c r="AE10" s="12"/>
    </row>
    <row r="11" spans="1:31">
      <c r="A11" s="61" t="s">
        <v>34</v>
      </c>
      <c r="B11" s="23">
        <v>1</v>
      </c>
      <c r="C11" s="23"/>
      <c r="D11" s="23">
        <v>1</v>
      </c>
      <c r="E11" s="22" t="s">
        <v>27</v>
      </c>
      <c r="F11" s="22"/>
      <c r="G11" s="24"/>
      <c r="H11" s="62">
        <v>210</v>
      </c>
      <c r="I11" s="25">
        <v>1</v>
      </c>
      <c r="J11" s="25">
        <v>2</v>
      </c>
      <c r="K11" s="25">
        <v>3</v>
      </c>
      <c r="L11" s="26" t="s">
        <v>14</v>
      </c>
      <c r="M11" s="26"/>
      <c r="N11" s="10"/>
      <c r="O11" s="63" t="s">
        <v>35</v>
      </c>
      <c r="P11" s="27">
        <v>1</v>
      </c>
      <c r="Q11" s="27"/>
      <c r="R11" s="27"/>
      <c r="S11" s="28"/>
      <c r="T11" s="28"/>
      <c r="U11" s="28" t="s">
        <v>78</v>
      </c>
      <c r="V11" s="68"/>
      <c r="W11" s="71"/>
      <c r="X11" s="71"/>
      <c r="Y11" s="71"/>
      <c r="Z11" s="71"/>
      <c r="AA11" s="71"/>
      <c r="AB11" s="74"/>
      <c r="AC11" s="52"/>
      <c r="AD11" s="12"/>
      <c r="AE11" s="12"/>
    </row>
    <row r="12" spans="1:31" ht="18.75" customHeight="1">
      <c r="A12" s="61" t="s">
        <v>36</v>
      </c>
      <c r="B12" s="23">
        <v>1</v>
      </c>
      <c r="C12" s="23"/>
      <c r="D12" s="23"/>
      <c r="E12" s="22" t="s">
        <v>27</v>
      </c>
      <c r="F12" s="22"/>
      <c r="G12" s="24" t="s">
        <v>76</v>
      </c>
      <c r="H12" s="62" t="s">
        <v>37</v>
      </c>
      <c r="I12" s="25">
        <v>1</v>
      </c>
      <c r="J12" s="25"/>
      <c r="K12" s="25"/>
      <c r="L12" s="26" t="s">
        <v>27</v>
      </c>
      <c r="M12" s="26"/>
      <c r="N12" s="10"/>
      <c r="O12" s="63" t="s">
        <v>38</v>
      </c>
      <c r="P12" s="27">
        <v>1</v>
      </c>
      <c r="Q12" s="27"/>
      <c r="R12" s="27"/>
      <c r="S12" s="28"/>
      <c r="T12" s="28"/>
      <c r="U12" s="28" t="s">
        <v>78</v>
      </c>
      <c r="V12" s="69"/>
      <c r="W12" s="72"/>
      <c r="X12" s="72"/>
      <c r="Y12" s="72"/>
      <c r="Z12" s="72"/>
      <c r="AA12" s="72"/>
      <c r="AB12" s="75"/>
      <c r="AC12" s="52"/>
      <c r="AD12" s="12"/>
      <c r="AE12" s="12"/>
    </row>
    <row r="13" spans="1:31" ht="19.5" thickBot="1">
      <c r="A13" s="61" t="s">
        <v>39</v>
      </c>
      <c r="B13" s="23">
        <v>1</v>
      </c>
      <c r="C13" s="23"/>
      <c r="D13" s="23"/>
      <c r="E13" s="22"/>
      <c r="F13" s="22"/>
      <c r="G13" s="24" t="s">
        <v>76</v>
      </c>
      <c r="H13" s="62" t="s">
        <v>40</v>
      </c>
      <c r="I13" s="25">
        <v>1</v>
      </c>
      <c r="J13" s="25"/>
      <c r="K13" s="25">
        <v>1</v>
      </c>
      <c r="L13" s="26" t="s">
        <v>27</v>
      </c>
      <c r="M13" s="26"/>
      <c r="N13" s="10"/>
      <c r="O13" s="63" t="s">
        <v>41</v>
      </c>
      <c r="P13" s="27">
        <v>1</v>
      </c>
      <c r="Q13" s="27"/>
      <c r="R13" s="27"/>
      <c r="S13" s="28"/>
      <c r="T13" s="28"/>
      <c r="U13" s="28" t="s">
        <v>78</v>
      </c>
      <c r="V13" s="56">
        <f>COUNTIF(E2:E34,"л")+COUNTIF(L2:L25,"л")+COUNTIF(S2:S34,"л")</f>
        <v>14</v>
      </c>
      <c r="W13" s="51">
        <f>COUNTIF(E2:E33,"м")+COUNTIF(L2:L24,"м")+COUNTIF(S2:S34,"м")</f>
        <v>17</v>
      </c>
      <c r="X13" s="51">
        <f>COUNTIF(E2:E33,"цм")+COUNTIF(L2:L24,"цм")+COUNTIF(S2:S34,"цм")</f>
        <v>3</v>
      </c>
      <c r="Y13" s="51">
        <f>SUM(Y14:Y17)</f>
        <v>29</v>
      </c>
      <c r="Z13" s="51">
        <f>COUNTIF(F2:F33,"т")+COUNTIF(M2:M24,"т")+COUNTIF(T2:T34,"т")</f>
        <v>5</v>
      </c>
      <c r="AA13" s="51">
        <f>SUM(Y16:Y17)</f>
        <v>5</v>
      </c>
      <c r="AB13" s="57">
        <f>SUM(Y15,Y16)</f>
        <v>6</v>
      </c>
      <c r="AC13" s="53"/>
      <c r="AD13" s="49"/>
      <c r="AE13" s="49"/>
    </row>
    <row r="14" spans="1:31">
      <c r="A14" s="61" t="s">
        <v>42</v>
      </c>
      <c r="B14" s="23">
        <v>1</v>
      </c>
      <c r="C14" s="23"/>
      <c r="D14" s="23">
        <v>1</v>
      </c>
      <c r="E14" s="22" t="s">
        <v>14</v>
      </c>
      <c r="F14" s="22"/>
      <c r="G14" s="24"/>
      <c r="H14" s="62" t="s">
        <v>43</v>
      </c>
      <c r="I14" s="25">
        <v>1</v>
      </c>
      <c r="J14" s="25"/>
      <c r="K14" s="25">
        <v>1</v>
      </c>
      <c r="L14" s="26" t="s">
        <v>27</v>
      </c>
      <c r="M14" s="26"/>
      <c r="N14" s="10"/>
      <c r="O14" s="63" t="s">
        <v>44</v>
      </c>
      <c r="P14" s="27">
        <v>1</v>
      </c>
      <c r="Q14" s="27"/>
      <c r="R14" s="27"/>
      <c r="S14" s="28"/>
      <c r="T14" s="28"/>
      <c r="U14" s="28" t="s">
        <v>78</v>
      </c>
      <c r="V14" s="88" t="s">
        <v>83</v>
      </c>
      <c r="W14" s="89"/>
      <c r="X14" s="90"/>
      <c r="Y14" s="50">
        <f>COUNTIF(F2:F33,"п")+COUNTIF(M2:M24,"п")+COUNTIF(T2:T34,"п")</f>
        <v>21</v>
      </c>
      <c r="Z14" s="76" t="s">
        <v>79</v>
      </c>
      <c r="AA14" s="77"/>
      <c r="AB14" s="77"/>
      <c r="AC14" s="77"/>
      <c r="AD14" s="77"/>
      <c r="AE14" s="78"/>
    </row>
    <row r="15" spans="1:31">
      <c r="A15" s="61" t="s">
        <v>45</v>
      </c>
      <c r="B15" s="23">
        <v>1</v>
      </c>
      <c r="C15" s="23"/>
      <c r="D15" s="23">
        <v>1</v>
      </c>
      <c r="E15" s="22" t="s">
        <v>26</v>
      </c>
      <c r="F15" s="22"/>
      <c r="G15" s="24"/>
      <c r="H15" s="62" t="s">
        <v>46</v>
      </c>
      <c r="I15" s="25">
        <v>1</v>
      </c>
      <c r="J15" s="25"/>
      <c r="K15" s="25">
        <v>1</v>
      </c>
      <c r="L15" s="26"/>
      <c r="M15" s="26"/>
      <c r="N15" s="10"/>
      <c r="O15" s="63" t="s">
        <v>47</v>
      </c>
      <c r="P15" s="27">
        <v>1</v>
      </c>
      <c r="Q15" s="27"/>
      <c r="R15" s="27"/>
      <c r="S15" s="28"/>
      <c r="T15" s="28"/>
      <c r="U15" s="28" t="s">
        <v>78</v>
      </c>
      <c r="V15" s="91"/>
      <c r="W15" s="92"/>
      <c r="X15" s="93"/>
      <c r="Y15" s="13">
        <f>COUNTIF(F2:F33,"пд")+COUNTIF(M2:M24,"пд")+COUNTIF(T2:T34,"пд")</f>
        <v>3</v>
      </c>
      <c r="Z15" s="79" t="s">
        <v>80</v>
      </c>
      <c r="AA15" s="80"/>
      <c r="AB15" s="80"/>
      <c r="AC15" s="80"/>
      <c r="AD15" s="80"/>
      <c r="AE15" s="81"/>
    </row>
    <row r="16" spans="1:31">
      <c r="A16" s="61" t="s">
        <v>48</v>
      </c>
      <c r="B16" s="23">
        <v>1</v>
      </c>
      <c r="C16" s="23"/>
      <c r="D16" s="23">
        <v>1</v>
      </c>
      <c r="E16" s="22" t="s">
        <v>27</v>
      </c>
      <c r="F16" s="22"/>
      <c r="G16" s="24"/>
      <c r="H16" s="62" t="s">
        <v>49</v>
      </c>
      <c r="I16" s="25">
        <v>1</v>
      </c>
      <c r="J16" s="25"/>
      <c r="K16" s="25">
        <v>1</v>
      </c>
      <c r="L16" s="26" t="s">
        <v>27</v>
      </c>
      <c r="M16" s="26"/>
      <c r="N16" s="10"/>
      <c r="O16" s="63" t="s">
        <v>50</v>
      </c>
      <c r="P16" s="27">
        <v>1</v>
      </c>
      <c r="Q16" s="27"/>
      <c r="R16" s="27"/>
      <c r="S16" s="28"/>
      <c r="T16" s="28"/>
      <c r="U16" s="28" t="s">
        <v>78</v>
      </c>
      <c r="V16" s="91"/>
      <c r="W16" s="92"/>
      <c r="X16" s="93"/>
      <c r="Y16" s="13">
        <f>COUNTIF(F2:F33,"пди")+COUNTIF(M2:M24,"пди")+COUNTIF(T2:T34,"пди")</f>
        <v>3</v>
      </c>
      <c r="Z16" s="82" t="s">
        <v>82</v>
      </c>
      <c r="AA16" s="83"/>
      <c r="AB16" s="83"/>
      <c r="AC16" s="83"/>
      <c r="AD16" s="83"/>
      <c r="AE16" s="84"/>
    </row>
    <row r="17" spans="1:31" ht="19.5" thickBot="1">
      <c r="A17" s="61" t="s">
        <v>51</v>
      </c>
      <c r="B17" s="23">
        <v>1</v>
      </c>
      <c r="C17" s="23"/>
      <c r="D17" s="23"/>
      <c r="E17" s="22"/>
      <c r="F17" s="22"/>
      <c r="G17" s="24"/>
      <c r="H17" s="62" t="s">
        <v>52</v>
      </c>
      <c r="I17" s="25">
        <v>1</v>
      </c>
      <c r="J17" s="25"/>
      <c r="K17" s="25">
        <v>1</v>
      </c>
      <c r="L17" s="26" t="s">
        <v>27</v>
      </c>
      <c r="M17" s="26"/>
      <c r="N17" s="10"/>
      <c r="O17" s="63" t="s">
        <v>53</v>
      </c>
      <c r="P17" s="27">
        <v>1</v>
      </c>
      <c r="Q17" s="27"/>
      <c r="R17" s="27"/>
      <c r="S17" s="28"/>
      <c r="T17" s="28" t="s">
        <v>16</v>
      </c>
      <c r="U17" s="28" t="s">
        <v>78</v>
      </c>
      <c r="V17" s="94"/>
      <c r="W17" s="95"/>
      <c r="X17" s="96"/>
      <c r="Y17" s="51">
        <f>COUNTIF(F2:F33,"пи")+COUNTIF(M2:M24,"пи")+COUNTIF(T2:T34,"пи")</f>
        <v>2</v>
      </c>
      <c r="Z17" s="85" t="s">
        <v>81</v>
      </c>
      <c r="AA17" s="86"/>
      <c r="AB17" s="86"/>
      <c r="AC17" s="86"/>
      <c r="AD17" s="86"/>
      <c r="AE17" s="87"/>
    </row>
    <row r="18" spans="1:31" ht="18.75" customHeight="1">
      <c r="A18" s="61" t="s">
        <v>54</v>
      </c>
      <c r="B18" s="23">
        <v>1</v>
      </c>
      <c r="C18" s="23"/>
      <c r="D18" s="23"/>
      <c r="E18" s="22"/>
      <c r="F18" s="22" t="s">
        <v>16</v>
      </c>
      <c r="G18" s="24"/>
      <c r="H18" s="62">
        <v>212</v>
      </c>
      <c r="I18" s="25">
        <v>1</v>
      </c>
      <c r="J18" s="25"/>
      <c r="K18" s="25"/>
      <c r="L18" s="26"/>
      <c r="M18" s="26" t="s">
        <v>16</v>
      </c>
      <c r="N18" s="10" t="s">
        <v>78</v>
      </c>
      <c r="O18" s="63" t="s">
        <v>55</v>
      </c>
      <c r="P18" s="27">
        <v>1</v>
      </c>
      <c r="Q18" s="27">
        <v>1</v>
      </c>
      <c r="R18" s="27"/>
      <c r="S18" s="28"/>
      <c r="T18" s="28"/>
      <c r="U18" s="28" t="s">
        <v>78</v>
      </c>
      <c r="V18" s="109" t="s">
        <v>86</v>
      </c>
      <c r="W18" s="110"/>
      <c r="X18" s="110"/>
      <c r="Y18" s="110"/>
      <c r="Z18" s="110"/>
      <c r="AA18" s="110"/>
      <c r="AB18" s="111"/>
      <c r="AC18" s="103" t="s">
        <v>85</v>
      </c>
      <c r="AD18" s="104"/>
      <c r="AE18" s="105"/>
    </row>
    <row r="19" spans="1:31">
      <c r="A19" s="61" t="s">
        <v>56</v>
      </c>
      <c r="B19" s="23">
        <v>1</v>
      </c>
      <c r="C19" s="23"/>
      <c r="D19" s="23"/>
      <c r="E19" s="22"/>
      <c r="F19" s="22"/>
      <c r="G19" s="24" t="s">
        <v>77</v>
      </c>
      <c r="H19" s="62">
        <v>213</v>
      </c>
      <c r="I19" s="25">
        <v>1</v>
      </c>
      <c r="J19" s="25"/>
      <c r="K19" s="25"/>
      <c r="L19" s="26" t="s">
        <v>14</v>
      </c>
      <c r="M19" s="26" t="s">
        <v>16</v>
      </c>
      <c r="N19" s="10" t="s">
        <v>78</v>
      </c>
      <c r="O19" s="63" t="s">
        <v>57</v>
      </c>
      <c r="P19" s="27">
        <v>1</v>
      </c>
      <c r="Q19" s="27"/>
      <c r="R19" s="27"/>
      <c r="S19" s="28"/>
      <c r="T19" s="28"/>
      <c r="U19" s="28" t="s">
        <v>78</v>
      </c>
      <c r="V19" s="112"/>
      <c r="W19" s="113"/>
      <c r="X19" s="113"/>
      <c r="Y19" s="113"/>
      <c r="Z19" s="113"/>
      <c r="AA19" s="113"/>
      <c r="AB19" s="114"/>
      <c r="AC19" s="106"/>
      <c r="AD19" s="107"/>
      <c r="AE19" s="108"/>
    </row>
    <row r="20" spans="1:31">
      <c r="A20" s="61" t="s">
        <v>58</v>
      </c>
      <c r="B20" s="23">
        <v>1</v>
      </c>
      <c r="C20" s="23"/>
      <c r="D20" s="23"/>
      <c r="E20" s="22"/>
      <c r="F20" s="22" t="s">
        <v>31</v>
      </c>
      <c r="G20" s="24"/>
      <c r="H20" s="62">
        <v>214</v>
      </c>
      <c r="I20" s="25">
        <v>1</v>
      </c>
      <c r="J20" s="25">
        <v>1</v>
      </c>
      <c r="K20" s="25"/>
      <c r="L20" s="26" t="s">
        <v>14</v>
      </c>
      <c r="M20" s="26" t="s">
        <v>16</v>
      </c>
      <c r="N20" s="10" t="s">
        <v>78</v>
      </c>
      <c r="O20" s="63" t="s">
        <v>59</v>
      </c>
      <c r="P20" s="27">
        <v>1</v>
      </c>
      <c r="Q20" s="27"/>
      <c r="R20" s="27"/>
      <c r="S20" s="28"/>
      <c r="T20" s="28"/>
      <c r="U20" s="28" t="s">
        <v>78</v>
      </c>
      <c r="V20" s="100"/>
      <c r="W20" s="101"/>
      <c r="X20" s="101"/>
      <c r="Y20" s="101"/>
      <c r="Z20" s="101"/>
      <c r="AA20" s="101"/>
      <c r="AB20" s="102"/>
      <c r="AC20" s="45" t="s">
        <v>76</v>
      </c>
      <c r="AD20" s="45" t="s">
        <v>77</v>
      </c>
      <c r="AE20" s="46" t="s">
        <v>88</v>
      </c>
    </row>
    <row r="21" spans="1:31">
      <c r="A21" s="61" t="s">
        <v>60</v>
      </c>
      <c r="B21" s="23">
        <v>1</v>
      </c>
      <c r="C21" s="23"/>
      <c r="D21" s="23"/>
      <c r="E21" s="22"/>
      <c r="F21" s="22" t="s">
        <v>31</v>
      </c>
      <c r="G21" s="24"/>
      <c r="H21" s="62" t="s">
        <v>61</v>
      </c>
      <c r="I21" s="25">
        <v>1</v>
      </c>
      <c r="J21" s="25"/>
      <c r="K21" s="25"/>
      <c r="L21" s="26" t="s">
        <v>27</v>
      </c>
      <c r="M21" s="26"/>
      <c r="N21" s="10"/>
      <c r="O21" s="63" t="s">
        <v>62</v>
      </c>
      <c r="P21" s="27">
        <v>1</v>
      </c>
      <c r="Q21" s="27"/>
      <c r="R21" s="27"/>
      <c r="S21" s="28"/>
      <c r="T21" s="28"/>
      <c r="U21" s="28" t="s">
        <v>78</v>
      </c>
      <c r="V21" s="100" t="s">
        <v>84</v>
      </c>
      <c r="W21" s="101"/>
      <c r="X21" s="101"/>
      <c r="Y21" s="101"/>
      <c r="Z21" s="101"/>
      <c r="AA21" s="101"/>
      <c r="AB21" s="102"/>
      <c r="AC21" s="45">
        <f>SUM(B2:B10,B12,B13)</f>
        <v>11</v>
      </c>
      <c r="AD21" s="45">
        <f>SUM(I2:I10,I18:I20,P2:P32,P34)</f>
        <v>44</v>
      </c>
      <c r="AE21" s="46">
        <f>SUM(I2:I10,I18:I20,P2:P32,P34)</f>
        <v>44</v>
      </c>
    </row>
    <row r="22" spans="1:31">
      <c r="A22" s="3"/>
      <c r="B22" s="4"/>
      <c r="C22" s="4"/>
      <c r="D22" s="4"/>
      <c r="E22" s="5"/>
      <c r="F22" s="5"/>
      <c r="G22" s="6"/>
      <c r="H22" s="62" t="s">
        <v>63</v>
      </c>
      <c r="I22" s="25">
        <v>1</v>
      </c>
      <c r="J22" s="25"/>
      <c r="K22" s="25"/>
      <c r="L22" s="26"/>
      <c r="M22" s="26"/>
      <c r="N22" s="10"/>
      <c r="O22" s="63" t="s">
        <v>64</v>
      </c>
      <c r="P22" s="27">
        <v>1</v>
      </c>
      <c r="Q22" s="27"/>
      <c r="R22" s="27"/>
      <c r="S22" s="28"/>
      <c r="T22" s="28"/>
      <c r="U22" s="28" t="s">
        <v>78</v>
      </c>
      <c r="V22" s="100" t="s">
        <v>87</v>
      </c>
      <c r="W22" s="101"/>
      <c r="X22" s="101"/>
      <c r="Y22" s="101"/>
      <c r="Z22" s="101"/>
      <c r="AA22" s="101"/>
      <c r="AB22" s="102"/>
      <c r="AC22" s="45">
        <f>COUNTIF(E2:E13,"л")</f>
        <v>3</v>
      </c>
      <c r="AD22" s="45">
        <f>COUNTIF(L2:L10,"л")+COUNTIF(L18:L20,"л")+COUNTIF(S2:S32,"л")+COUNTIF(S34,"л")</f>
        <v>7</v>
      </c>
      <c r="AE22" s="46">
        <f>COUNTIF(L2:L10,"л")+COUNTIF(L18:L20,"л")+COUNTIF(S2:S32,"л")+COUNTIF(S34,"л")</f>
        <v>7</v>
      </c>
    </row>
    <row r="23" spans="1:31">
      <c r="A23" s="3"/>
      <c r="B23" s="4"/>
      <c r="C23" s="4"/>
      <c r="D23" s="4"/>
      <c r="E23" s="5"/>
      <c r="F23" s="5"/>
      <c r="G23" s="6"/>
      <c r="H23" s="62" t="s">
        <v>65</v>
      </c>
      <c r="I23" s="25">
        <v>1</v>
      </c>
      <c r="J23" s="25"/>
      <c r="K23" s="25">
        <v>1</v>
      </c>
      <c r="L23" s="26" t="s">
        <v>14</v>
      </c>
      <c r="M23" s="26"/>
      <c r="N23" s="10"/>
      <c r="O23" s="63" t="s">
        <v>66</v>
      </c>
      <c r="P23" s="27">
        <v>1</v>
      </c>
      <c r="Q23" s="27"/>
      <c r="R23" s="27"/>
      <c r="S23" s="28"/>
      <c r="T23" s="28"/>
      <c r="U23" s="28" t="s">
        <v>78</v>
      </c>
      <c r="V23" s="100" t="s">
        <v>20</v>
      </c>
      <c r="W23" s="101"/>
      <c r="X23" s="101"/>
      <c r="Y23" s="101"/>
      <c r="Z23" s="101"/>
      <c r="AA23" s="101"/>
      <c r="AB23" s="102"/>
      <c r="AC23" s="45">
        <f>COUNTIF(E2:E13,"м")</f>
        <v>2</v>
      </c>
      <c r="AD23" s="45">
        <f>COUNTIF(L2:L10,"м")+COUNTIF(L18:L20,"м")+COUNTIF(S2:S32,"м")+COUNTIF(S34,"м")</f>
        <v>7</v>
      </c>
      <c r="AE23" s="46">
        <f>COUNTIF(L2:L10,"м")+COUNTIF(L18:L20,"м")+COUNTIF(S2:S32,"м")+COUNTIF(S34,"м")</f>
        <v>7</v>
      </c>
    </row>
    <row r="24" spans="1:31">
      <c r="A24" s="3"/>
      <c r="B24" s="4"/>
      <c r="C24" s="4"/>
      <c r="D24" s="4"/>
      <c r="E24" s="5"/>
      <c r="F24" s="5"/>
      <c r="G24" s="6"/>
      <c r="H24" s="62" t="s">
        <v>67</v>
      </c>
      <c r="I24" s="25">
        <v>1</v>
      </c>
      <c r="J24" s="25"/>
      <c r="K24" s="25">
        <v>1</v>
      </c>
      <c r="L24" s="26" t="s">
        <v>14</v>
      </c>
      <c r="M24" s="26"/>
      <c r="N24" s="10"/>
      <c r="O24" s="63" t="s">
        <v>68</v>
      </c>
      <c r="P24" s="27">
        <v>1</v>
      </c>
      <c r="Q24" s="27"/>
      <c r="R24" s="27"/>
      <c r="S24" s="28"/>
      <c r="T24" s="28"/>
      <c r="U24" s="28" t="s">
        <v>78</v>
      </c>
      <c r="V24" s="100" t="s">
        <v>21</v>
      </c>
      <c r="W24" s="101"/>
      <c r="X24" s="101"/>
      <c r="Y24" s="101"/>
      <c r="Z24" s="101"/>
      <c r="AA24" s="101"/>
      <c r="AB24" s="102"/>
      <c r="AC24" s="45">
        <f>COUNTIF(E2:E13,"цм")</f>
        <v>2</v>
      </c>
      <c r="AD24" s="45">
        <f>COUNTIF(L2:L10,"цм")+COUNTIF(L18:L20,"цм")+COUNTIF(S2:S32,"цм")+COUNTIF(S34,"цм")</f>
        <v>0</v>
      </c>
      <c r="AE24" s="46">
        <f>COUNTIF(L2:L10,"цм")+COUNTIF(L18:L20,"цм")+COUNTIF(S2:S32,"цм")+COUNTIF(S34,"цм")</f>
        <v>0</v>
      </c>
    </row>
    <row r="25" spans="1:31">
      <c r="A25" s="3"/>
      <c r="B25" s="4"/>
      <c r="C25" s="4"/>
      <c r="D25" s="4"/>
      <c r="E25" s="5"/>
      <c r="F25" s="5"/>
      <c r="G25" s="6"/>
      <c r="H25" s="62" t="s">
        <v>69</v>
      </c>
      <c r="I25" s="25">
        <v>1</v>
      </c>
      <c r="J25" s="25"/>
      <c r="K25" s="25">
        <v>1</v>
      </c>
      <c r="L25" s="26" t="s">
        <v>27</v>
      </c>
      <c r="M25" s="26"/>
      <c r="N25" s="10"/>
      <c r="O25" s="63" t="s">
        <v>70</v>
      </c>
      <c r="P25" s="27">
        <v>1</v>
      </c>
      <c r="Q25" s="27"/>
      <c r="R25" s="27"/>
      <c r="S25" s="28"/>
      <c r="T25" s="28"/>
      <c r="U25" s="28" t="s">
        <v>78</v>
      </c>
      <c r="V25" s="100" t="s">
        <v>22</v>
      </c>
      <c r="W25" s="101"/>
      <c r="X25" s="101"/>
      <c r="Y25" s="101"/>
      <c r="Z25" s="101"/>
      <c r="AA25" s="101"/>
      <c r="AB25" s="102"/>
      <c r="AC25" s="45">
        <f>COUNTIF(F2:F13,"п")+COUNTIF(F2:F13,"пд")+COUNTIF(F2:F13,"пди")</f>
        <v>9</v>
      </c>
      <c r="AD25" s="45">
        <f>COUNTIF(M2:M10,"п")+COUNTIF(M2:M10,"пи")+COUNTIF(M18:M20,"п")+COUNTIF(M18:M20,"пи")+COUNTIF(T2:T32,"п")+COUNTIF(T2:T32,"пи")+COUNTIF(T34,"п")+COUNTIF(T34,"пи")</f>
        <v>19</v>
      </c>
      <c r="AE25" s="46">
        <f>COUNTIF(M2:M10,"п")+COUNTIF(M2:M10,"пи")+COUNTIF(M18:M20,"п")+COUNTIF(M18:M20,"пи")+COUNTIF(T2:T32,"п")+COUNTIF(T2:T32,"пи")+COUNTIF(T34,"п")+COUNTIF(T34,"пи")</f>
        <v>19</v>
      </c>
    </row>
    <row r="26" spans="1:31">
      <c r="A26" s="3"/>
      <c r="B26" s="4"/>
      <c r="C26" s="4"/>
      <c r="D26" s="4"/>
      <c r="E26" s="5"/>
      <c r="F26" s="5"/>
      <c r="G26" s="6"/>
      <c r="H26" s="7"/>
      <c r="I26" s="8"/>
      <c r="J26" s="8"/>
      <c r="K26" s="8"/>
      <c r="L26" s="9"/>
      <c r="M26" s="9"/>
      <c r="N26" s="10"/>
      <c r="O26" s="63" t="s">
        <v>71</v>
      </c>
      <c r="P26" s="27">
        <v>1</v>
      </c>
      <c r="Q26" s="27"/>
      <c r="R26" s="27"/>
      <c r="S26" s="28"/>
      <c r="T26" s="28"/>
      <c r="U26" s="28" t="s">
        <v>78</v>
      </c>
      <c r="V26" s="100" t="s">
        <v>23</v>
      </c>
      <c r="W26" s="101"/>
      <c r="X26" s="101"/>
      <c r="Y26" s="101"/>
      <c r="Z26" s="101"/>
      <c r="AA26" s="101"/>
      <c r="AB26" s="102"/>
      <c r="AC26" s="45">
        <f>COUNTIF(F2:F13,"т")</f>
        <v>0</v>
      </c>
      <c r="AD26" s="45">
        <f>COUNTIF(M2:M10,"т")+COUNTIF(M18:M20,"т")+COUNTIF(T2:T32,"т")+COUNTIF(T34,"т")</f>
        <v>3</v>
      </c>
      <c r="AE26" s="46">
        <f>COUNTIF(M2:M10,"т")+COUNTIF(M18:M20,"т")+COUNTIF(T2:T32,"т")+COUNTIF(T34,"т")</f>
        <v>3</v>
      </c>
    </row>
    <row r="27" spans="1:31">
      <c r="A27" s="3"/>
      <c r="B27" s="4"/>
      <c r="C27" s="4"/>
      <c r="D27" s="4"/>
      <c r="E27" s="5"/>
      <c r="F27" s="5"/>
      <c r="G27" s="6"/>
      <c r="H27" s="7"/>
      <c r="I27" s="8"/>
      <c r="J27" s="8"/>
      <c r="K27" s="8"/>
      <c r="L27" s="9"/>
      <c r="M27" s="9"/>
      <c r="N27" s="10"/>
      <c r="O27" s="63" t="s">
        <v>72</v>
      </c>
      <c r="P27" s="27">
        <v>1</v>
      </c>
      <c r="Q27" s="27"/>
      <c r="R27" s="27"/>
      <c r="S27" s="28"/>
      <c r="T27" s="28"/>
      <c r="U27" s="28" t="s">
        <v>78</v>
      </c>
      <c r="V27" s="100" t="s">
        <v>24</v>
      </c>
      <c r="W27" s="101"/>
      <c r="X27" s="101"/>
      <c r="Y27" s="101"/>
      <c r="Z27" s="101"/>
      <c r="AA27" s="101"/>
      <c r="AB27" s="102"/>
      <c r="AC27" s="45">
        <f>COUNTIF(F2:F13,"пди")</f>
        <v>3</v>
      </c>
      <c r="AD27" s="45">
        <f>COUNTIF(M2:M10,"пи")+COUNTIF(M18:M20,"пи")+COUNTIF(T2:T32,"пи")+COUNTIF(T34,"пи")</f>
        <v>2</v>
      </c>
      <c r="AE27" s="46">
        <f>COUNTIF(M2:M10,"пи")+COUNTIF(M18:M20,"пи")+COUNTIF(T2:T32,"пи")+COUNTIF(T34,"пи")</f>
        <v>2</v>
      </c>
    </row>
    <row r="28" spans="1:31" ht="19.5" thickBot="1">
      <c r="A28" s="3"/>
      <c r="B28" s="4"/>
      <c r="C28" s="4"/>
      <c r="D28" s="4"/>
      <c r="E28" s="5"/>
      <c r="F28" s="5"/>
      <c r="G28" s="6"/>
      <c r="H28" s="7"/>
      <c r="I28" s="8"/>
      <c r="J28" s="8"/>
      <c r="K28" s="8"/>
      <c r="L28" s="9"/>
      <c r="M28" s="9"/>
      <c r="N28" s="10"/>
      <c r="O28" s="63" t="s">
        <v>73</v>
      </c>
      <c r="P28" s="27">
        <v>1</v>
      </c>
      <c r="Q28" s="27"/>
      <c r="R28" s="27"/>
      <c r="S28" s="28"/>
      <c r="T28" s="28"/>
      <c r="U28" s="28" t="s">
        <v>78</v>
      </c>
      <c r="V28" s="97" t="s">
        <v>25</v>
      </c>
      <c r="W28" s="98"/>
      <c r="X28" s="98"/>
      <c r="Y28" s="98"/>
      <c r="Z28" s="98"/>
      <c r="AA28" s="98"/>
      <c r="AB28" s="99"/>
      <c r="AC28" s="47">
        <f>COUNTIF(F2:F13,"пд")+COUNTIF(F2:F13,"пди")</f>
        <v>6</v>
      </c>
      <c r="AD28" s="47">
        <v>0</v>
      </c>
      <c r="AE28" s="48">
        <v>0</v>
      </c>
    </row>
    <row r="29" spans="1:31">
      <c r="A29" s="3"/>
      <c r="B29" s="4"/>
      <c r="C29" s="4"/>
      <c r="D29" s="4"/>
      <c r="E29" s="5"/>
      <c r="F29" s="5"/>
      <c r="G29" s="6"/>
      <c r="H29" s="7"/>
      <c r="I29" s="8"/>
      <c r="J29" s="8"/>
      <c r="K29" s="8"/>
      <c r="L29" s="9"/>
      <c r="M29" s="9"/>
      <c r="N29" s="10"/>
      <c r="O29" s="63">
        <v>307</v>
      </c>
      <c r="P29" s="27">
        <v>1</v>
      </c>
      <c r="Q29" s="27"/>
      <c r="R29" s="27"/>
      <c r="S29" s="28" t="s">
        <v>27</v>
      </c>
      <c r="T29" s="28" t="s">
        <v>16</v>
      </c>
      <c r="U29" s="29" t="s">
        <v>78</v>
      </c>
    </row>
    <row r="30" spans="1:31">
      <c r="A30" s="3"/>
      <c r="B30" s="4"/>
      <c r="C30" s="4"/>
      <c r="D30" s="4"/>
      <c r="E30" s="5"/>
      <c r="F30" s="5"/>
      <c r="G30" s="6"/>
      <c r="H30" s="7"/>
      <c r="I30" s="8"/>
      <c r="J30" s="8"/>
      <c r="K30" s="8"/>
      <c r="L30" s="9"/>
      <c r="M30" s="9"/>
      <c r="N30" s="10"/>
      <c r="O30" s="63">
        <v>308</v>
      </c>
      <c r="P30" s="27">
        <v>1</v>
      </c>
      <c r="Q30" s="27"/>
      <c r="R30" s="27"/>
      <c r="S30" s="28" t="s">
        <v>27</v>
      </c>
      <c r="T30" s="28" t="s">
        <v>16</v>
      </c>
      <c r="U30" s="28" t="s">
        <v>78</v>
      </c>
      <c r="V30" s="65" t="s">
        <v>90</v>
      </c>
      <c r="W30" s="65"/>
      <c r="X30" s="65"/>
      <c r="Y30" s="65"/>
      <c r="Z30" s="65"/>
      <c r="AA30" s="65"/>
      <c r="AB30" s="65"/>
      <c r="AC30" s="65"/>
      <c r="AD30" s="65"/>
      <c r="AE30" s="66">
        <f>V2/1012*100</f>
        <v>7.608695652173914</v>
      </c>
    </row>
    <row r="31" spans="1:31">
      <c r="A31" s="3"/>
      <c r="B31" s="4"/>
      <c r="C31" s="4"/>
      <c r="D31" s="4"/>
      <c r="E31" s="5"/>
      <c r="F31" s="5"/>
      <c r="G31" s="6"/>
      <c r="H31" s="7"/>
      <c r="I31" s="8"/>
      <c r="J31" s="8"/>
      <c r="K31" s="8"/>
      <c r="L31" s="9"/>
      <c r="M31" s="9"/>
      <c r="N31" s="10"/>
      <c r="O31" s="63">
        <v>309</v>
      </c>
      <c r="P31" s="27">
        <v>1</v>
      </c>
      <c r="Q31" s="27"/>
      <c r="R31" s="27"/>
      <c r="S31" s="28"/>
      <c r="T31" s="28" t="s">
        <v>31</v>
      </c>
      <c r="U31" s="28" t="s">
        <v>78</v>
      </c>
      <c r="V31" s="65"/>
      <c r="W31" s="65"/>
      <c r="X31" s="65"/>
      <c r="Y31" s="65"/>
      <c r="Z31" s="65"/>
      <c r="AA31" s="65"/>
      <c r="AB31" s="65"/>
      <c r="AC31" s="65"/>
      <c r="AD31" s="65"/>
      <c r="AE31" s="66"/>
    </row>
    <row r="32" spans="1:31">
      <c r="A32" s="3"/>
      <c r="B32" s="4"/>
      <c r="C32" s="4"/>
      <c r="D32" s="4"/>
      <c r="E32" s="5"/>
      <c r="F32" s="5"/>
      <c r="G32" s="6"/>
      <c r="H32" s="7"/>
      <c r="I32" s="8"/>
      <c r="J32" s="8"/>
      <c r="K32" s="8"/>
      <c r="L32" s="9"/>
      <c r="M32" s="9"/>
      <c r="N32" s="10"/>
      <c r="O32" s="63">
        <v>310</v>
      </c>
      <c r="P32" s="27">
        <v>1</v>
      </c>
      <c r="Q32" s="27"/>
      <c r="R32" s="27"/>
      <c r="S32" s="28"/>
      <c r="T32" s="28"/>
      <c r="U32" s="29" t="s">
        <v>78</v>
      </c>
    </row>
    <row r="33" spans="1:21">
      <c r="A33" s="3"/>
      <c r="B33" s="4"/>
      <c r="C33" s="4"/>
      <c r="D33" s="4"/>
      <c r="E33" s="5"/>
      <c r="F33" s="5"/>
      <c r="G33" s="6"/>
      <c r="H33" s="7"/>
      <c r="I33" s="8"/>
      <c r="J33" s="8"/>
      <c r="K33" s="8"/>
      <c r="L33" s="9"/>
      <c r="M33" s="9"/>
      <c r="N33" s="10"/>
      <c r="O33" s="63" t="s">
        <v>74</v>
      </c>
      <c r="P33" s="27">
        <v>1</v>
      </c>
      <c r="Q33" s="27"/>
      <c r="R33" s="27">
        <v>1</v>
      </c>
      <c r="S33" s="28" t="s">
        <v>27</v>
      </c>
      <c r="T33" s="28"/>
      <c r="U33" s="29"/>
    </row>
    <row r="34" spans="1:21" ht="19.5" thickBot="1">
      <c r="A34" s="14"/>
      <c r="B34" s="15"/>
      <c r="C34" s="15"/>
      <c r="D34" s="15"/>
      <c r="E34" s="16"/>
      <c r="F34" s="16"/>
      <c r="G34" s="17"/>
      <c r="H34" s="18"/>
      <c r="I34" s="19"/>
      <c r="J34" s="19"/>
      <c r="K34" s="19"/>
      <c r="L34" s="20"/>
      <c r="M34" s="20"/>
      <c r="N34" s="21"/>
      <c r="O34" s="64">
        <v>311</v>
      </c>
      <c r="P34" s="30">
        <v>1</v>
      </c>
      <c r="Q34" s="30"/>
      <c r="R34" s="30"/>
      <c r="S34" s="31" t="s">
        <v>27</v>
      </c>
      <c r="T34" s="31" t="s">
        <v>16</v>
      </c>
      <c r="U34" s="32" t="s">
        <v>78</v>
      </c>
    </row>
  </sheetData>
  <mergeCells count="25">
    <mergeCell ref="AC18:AE19"/>
    <mergeCell ref="V18:AB19"/>
    <mergeCell ref="V21:AB21"/>
    <mergeCell ref="V20:AB20"/>
    <mergeCell ref="V26:AB26"/>
    <mergeCell ref="V25:AB25"/>
    <mergeCell ref="V24:AB24"/>
    <mergeCell ref="V23:AB23"/>
    <mergeCell ref="V22:AB22"/>
    <mergeCell ref="V30:AD31"/>
    <mergeCell ref="AE30:AE31"/>
    <mergeCell ref="V3:V12"/>
    <mergeCell ref="W3:W12"/>
    <mergeCell ref="X3:X12"/>
    <mergeCell ref="Y3:Y12"/>
    <mergeCell ref="Z3:Z12"/>
    <mergeCell ref="AB3:AB12"/>
    <mergeCell ref="Z14:AE14"/>
    <mergeCell ref="Z15:AE15"/>
    <mergeCell ref="Z16:AE16"/>
    <mergeCell ref="Z17:AE17"/>
    <mergeCell ref="AA3:AA12"/>
    <mergeCell ref="V14:X17"/>
    <mergeCell ref="V28:AB28"/>
    <mergeCell ref="V27:AB27"/>
  </mergeCells>
  <pageMargins left="0.7" right="0.7" top="0.75" bottom="0.75" header="0.3" footer="0.3"/>
  <pageSetup paperSize="9" scale="5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>МОУ СОШ 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2015-03-03T06:42:55Z</cp:lastPrinted>
  <dcterms:created xsi:type="dcterms:W3CDTF">2015-03-03T06:27:41Z</dcterms:created>
  <dcterms:modified xsi:type="dcterms:W3CDTF">2015-03-17T03:11:29Z</dcterms:modified>
</cp:coreProperties>
</file>